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.1" sheetId="1" r:id="rId1"/>
    <sheet name="7.2" sheetId="2" r:id="rId2"/>
    <sheet name="8 " sheetId="3" r:id="rId3"/>
    <sheet name="9" sheetId="4" r:id="rId4"/>
    <sheet name="11.1" sheetId="5" r:id="rId5"/>
    <sheet name="11.2 " sheetId="6" r:id="rId6"/>
    <sheet name="12" sheetId="7" r:id="rId7"/>
    <sheet name="13" sheetId="8" r:id="rId8"/>
    <sheet name="Прил.2" sheetId="9" r:id="rId9"/>
    <sheet name="Прил.3" sheetId="10" r:id="rId10"/>
  </sheets>
  <externalReferences>
    <externalReference r:id="rId13"/>
  </externalReferences>
  <definedNames>
    <definedName name="Par2730" localSheetId="5">'11.2 '!$B$4</definedName>
    <definedName name="Par2737" localSheetId="5">'11.2 '!$B$10</definedName>
    <definedName name="Par2753" localSheetId="5">'11.2 '!$B$19</definedName>
    <definedName name="Par2764" localSheetId="5">'11.2 '!$B$26</definedName>
    <definedName name="Par2777" localSheetId="5">'11.2 '!$B$33</definedName>
    <definedName name="_xlnm.Print_Titles" localSheetId="0">'7.1'!$10:$12</definedName>
    <definedName name="_xlnm.Print_Area" localSheetId="4">'11.1'!$A$1:$J$31</definedName>
    <definedName name="_xlnm.Print_Area" localSheetId="7">'13'!$A$1:$K$35</definedName>
    <definedName name="_xlnm.Print_Area" localSheetId="0">'7.1'!$A$1:$W$41</definedName>
    <definedName name="_xlnm.Print_Area" localSheetId="1">'7.2'!$A$1:$AE$36</definedName>
    <definedName name="_xlnm.Print_Area" localSheetId="2">'8 '!$A$1:$ED$49</definedName>
    <definedName name="_xlnm.Print_Area" localSheetId="3">'9'!$A$1:$AQ$47</definedName>
  </definedNames>
  <calcPr fullCalcOnLoad="1"/>
</workbook>
</file>

<file path=xl/comments3.xml><?xml version="1.0" encoding="utf-8"?>
<comments xmlns="http://schemas.openxmlformats.org/spreadsheetml/2006/main">
  <authors>
    <author>nesbuh1</author>
  </authors>
  <commentList>
    <comment ref="BP24" authorId="0">
      <text>
        <r>
          <rPr>
            <b/>
            <sz val="9"/>
            <rFont val="Tahoma"/>
            <family val="2"/>
          </rPr>
          <t>nesbuh1: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<sst xmlns="http://schemas.openxmlformats.org/spreadsheetml/2006/main" count="874" uniqueCount="443">
  <si>
    <t>к приказу Минэнерго России</t>
  </si>
  <si>
    <t>от «24» марта 2010 г. № 114</t>
  </si>
  <si>
    <t>№</t>
  </si>
  <si>
    <t>Наименование проекта</t>
  </si>
  <si>
    <t>1 кв.</t>
  </si>
  <si>
    <t>2 кв.</t>
  </si>
  <si>
    <t>3 кв.</t>
  </si>
  <si>
    <t>4 кв.</t>
  </si>
  <si>
    <t>1.</t>
  </si>
  <si>
    <t>Техническое перевооружение и реконструкция в т.ч.:</t>
  </si>
  <si>
    <t>1.1.</t>
  </si>
  <si>
    <t>Энергосбережение и повышение энергетической эффективности</t>
  </si>
  <si>
    <t>1.2.</t>
  </si>
  <si>
    <t>Новое строительство</t>
  </si>
  <si>
    <t>2.1.</t>
  </si>
  <si>
    <t>Прочее новое строительство в т.ч.:</t>
  </si>
  <si>
    <t>инвестиционной программы по электросетевому хозяйству МУП "КС г.Новочебоксарска" на 2013-2017 года.</t>
  </si>
  <si>
    <t>План</t>
  </si>
  <si>
    <t>Факт</t>
  </si>
  <si>
    <t>Всего</t>
  </si>
  <si>
    <t>в формате приложение  № 7.1</t>
  </si>
  <si>
    <t>Введено (акты ввода в эксплуатацию)</t>
  </si>
  <si>
    <t>Отчёт об исполнении</t>
  </si>
  <si>
    <t>2.2.</t>
  </si>
  <si>
    <t>2.2.1.</t>
  </si>
  <si>
    <t>2.2.2.</t>
  </si>
  <si>
    <t>2.2.3.</t>
  </si>
  <si>
    <t>2.2.4.</t>
  </si>
  <si>
    <t>2.3.</t>
  </si>
  <si>
    <t>2.4.</t>
  </si>
  <si>
    <t>млн.руб. с НДС</t>
  </si>
  <si>
    <t>Остаточная стоимость на начало года, млн.руб. с НДС</t>
  </si>
  <si>
    <t>За отчётный квартал</t>
  </si>
  <si>
    <t xml:space="preserve">       Отклонение &lt;3&gt;</t>
  </si>
  <si>
    <t>Причины отклонений</t>
  </si>
  <si>
    <t xml:space="preserve"> млн. рублей</t>
  </si>
  <si>
    <t>%</t>
  </si>
  <si>
    <t xml:space="preserve">  в том числе за счет </t>
  </si>
  <si>
    <t xml:space="preserve">уточнения
стоимости
по резуль-
татам ут-
вержденной
ПСД
</t>
  </si>
  <si>
    <t>1.2.2.</t>
  </si>
  <si>
    <t xml:space="preserve">уточнения
стоимости
по резуль-
татам закупочных процедур
</t>
  </si>
  <si>
    <t>1.2.1.</t>
  </si>
  <si>
    <t>Освоено (акты выполненных работ) без НДС</t>
  </si>
  <si>
    <t>Всего с нарастающим</t>
  </si>
  <si>
    <t xml:space="preserve">Осталось
профи-
нансиро-
вать по
резуль-
татам
отчетно-
го пери-
ода с НДС
</t>
  </si>
  <si>
    <t>2.2.5.</t>
  </si>
  <si>
    <t>2.2.6.</t>
  </si>
  <si>
    <t>2.5.</t>
  </si>
  <si>
    <t>в формате</t>
  </si>
  <si>
    <t>приложение  № 7.2</t>
  </si>
  <si>
    <t xml:space="preserve"> Отчёт основных этапов работ по реализации инвестиционной программы по электросетевому хозяйству МУП "КС г.Новочебоксарска" </t>
  </si>
  <si>
    <t>№№</t>
  </si>
  <si>
    <t>Наименование объекта*</t>
  </si>
  <si>
    <t>Плановый объем финансирования, млн. руб, (с НДС)</t>
  </si>
  <si>
    <t>Фактический объем финансирования, млн. руб, (с НДС)</t>
  </si>
  <si>
    <t>Отклонение фактической
стоимости работ от плановой
стоимости, млн. руб., (с НДС)</t>
  </si>
  <si>
    <t>Фактически освоено (закрыто
актами выполненных работ),
млн. руб., (с НДС)</t>
  </si>
  <si>
    <t>Технические характеристики созданных объектов</t>
  </si>
  <si>
    <t>Подстанции (ПС 110/6, РП-10,  ТП-10/0.4)</t>
  </si>
  <si>
    <t>Линии электропередачи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</si>
  <si>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</si>
  <si>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</si>
  <si>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</si>
  <si>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</si>
  <si>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</si>
  <si>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</si>
  <si>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</si>
  <si>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</si>
  <si>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Тип опор</t>
  </si>
  <si>
    <t>Марка кабеля</t>
  </si>
  <si>
    <t>протяженность, км</t>
  </si>
  <si>
    <t>Техническое перевооружение и реконструкция</t>
  </si>
  <si>
    <t>1.3.</t>
  </si>
  <si>
    <t>Прочее новое строительство</t>
  </si>
  <si>
    <t>Приложение № 8</t>
  </si>
  <si>
    <t>от 24 марта 2010 г. № 114</t>
  </si>
  <si>
    <t>инвестиционных программ, млн. рублей</t>
  </si>
  <si>
    <t>года</t>
  </si>
  <si>
    <t>без НДС</t>
  </si>
  <si>
    <t>Источник финансирования</t>
  </si>
  <si>
    <t>Объем</t>
  </si>
  <si>
    <t>финансирования (отчетный год)</t>
  </si>
  <si>
    <t>всего</t>
  </si>
  <si>
    <t>план*</t>
  </si>
  <si>
    <t>факт**</t>
  </si>
  <si>
    <t>план</t>
  </si>
  <si>
    <t>факт</t>
  </si>
  <si>
    <t>1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</si>
  <si>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</si>
  <si>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</si>
  <si>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</si>
  <si>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</si>
  <si>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</si>
  <si>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</si>
  <si>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</si>
  <si>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</si>
  <si>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</si>
  <si>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</si>
  <si>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</si>
  <si>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</si>
  <si>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</si>
  <si>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</si>
  <si>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</si>
  <si>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</si>
  <si>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</si>
  <si>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</si>
  <si>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</si>
  <si>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</si>
  <si>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</si>
  <si>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</si>
  <si>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</si>
  <si>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</si>
  <si>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</si>
  <si>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</si>
  <si>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</si>
  <si>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</si>
  <si>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</si>
  <si>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</si>
  <si>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2.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</si>
  <si>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</si>
  <si>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</si>
  <si>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</si>
  <si>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</si>
  <si>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</si>
  <si>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</si>
  <si>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2.6.</t>
  </si>
  <si>
    <t>Использование лизинга</t>
  </si>
  <si>
    <t>2.7.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</si>
  <si>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</si>
  <si>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</si>
  <si>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</si>
  <si>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</si>
  <si>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</si>
  <si>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</si>
  <si>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в формате приложение  № 9</t>
  </si>
  <si>
    <t xml:space="preserve">Отчёт ввода/вывода объектов </t>
  </si>
  <si>
    <t>Ед.изм.</t>
  </si>
  <si>
    <t>Ввод мощностей</t>
  </si>
  <si>
    <t>Вывод мощностей</t>
  </si>
  <si>
    <t>Всего , в т.ч.:</t>
  </si>
  <si>
    <t xml:space="preserve">Длина линий ВЛЗ-10кВ; ВЛИ-0,4кВ </t>
  </si>
  <si>
    <t>км</t>
  </si>
  <si>
    <t xml:space="preserve">Длина линий КЛ-10кВ; КЛ-0,4кВ </t>
  </si>
  <si>
    <t xml:space="preserve">Мощность </t>
  </si>
  <si>
    <t>МВА</t>
  </si>
  <si>
    <t>Приложение N 11.2</t>
  </si>
  <si>
    <t>к Приказу Минэнерго России  от  24. 03. 2010 г. N 114</t>
  </si>
  <si>
    <t>II. Контрольные этапы</t>
  </si>
  <si>
    <t>реализации инвестиционного проекта для МУП «КС г.Новочебоксарска»</t>
  </si>
  <si>
    <t xml:space="preserve">  N   </t>
  </si>
  <si>
    <t xml:space="preserve"> п/п  </t>
  </si>
  <si>
    <t xml:space="preserve">                     Наименование                     </t>
  </si>
  <si>
    <t xml:space="preserve">    Тип    </t>
  </si>
  <si>
    <t xml:space="preserve">  1.  </t>
  </si>
  <si>
    <t xml:space="preserve">Предпроектный и проектный этап                                    </t>
  </si>
  <si>
    <t xml:space="preserve"> 1.1. </t>
  </si>
  <si>
    <t xml:space="preserve">Получение заявки на ТП                                </t>
  </si>
  <si>
    <t xml:space="preserve"> 1.2. </t>
  </si>
  <si>
    <t xml:space="preserve">Разработка и выдача ТУ на ТП                          </t>
  </si>
  <si>
    <t xml:space="preserve"> 1.3. </t>
  </si>
  <si>
    <t xml:space="preserve">Заключение договора на разработку проектной (рабочей)           </t>
  </si>
  <si>
    <t xml:space="preserve">документации                                          </t>
  </si>
  <si>
    <t xml:space="preserve"> 1.4. </t>
  </si>
  <si>
    <t xml:space="preserve">Получение положительного заключения государственной   </t>
  </si>
  <si>
    <t xml:space="preserve">экспертизы на проектную документацию                  </t>
  </si>
  <si>
    <t xml:space="preserve"> 1.5. </t>
  </si>
  <si>
    <t xml:space="preserve">Утверждение проектной документации                    </t>
  </si>
  <si>
    <t xml:space="preserve"> 1.6. </t>
  </si>
  <si>
    <t xml:space="preserve">Разработка рабочей документации                       </t>
  </si>
  <si>
    <t xml:space="preserve">  2.  </t>
  </si>
  <si>
    <t>Организационный этап</t>
  </si>
  <si>
    <t xml:space="preserve"> 2.1. </t>
  </si>
  <si>
    <t xml:space="preserve">Заключение договора подряда (допсоглашения к          </t>
  </si>
  <si>
    <t xml:space="preserve">договору)                                             </t>
  </si>
  <si>
    <t xml:space="preserve"> 2.2. </t>
  </si>
  <si>
    <t xml:space="preserve">Получение правоустанавливающих документов для         </t>
  </si>
  <si>
    <t xml:space="preserve">выделения земельного участка под строительство        </t>
  </si>
  <si>
    <t xml:space="preserve"> 2.3. </t>
  </si>
  <si>
    <t xml:space="preserve">Получение разрешительной документации для реализации  </t>
  </si>
  <si>
    <t xml:space="preserve">СВМ                                                   </t>
  </si>
  <si>
    <t xml:space="preserve">  3.  </t>
  </si>
  <si>
    <t xml:space="preserve">Сетевое строительство (реконструкция) и пусконаладочные работы    </t>
  </si>
  <si>
    <t xml:space="preserve"> 3.1. </t>
  </si>
  <si>
    <t xml:space="preserve">Подготовка площадки строительства для подстанций,     </t>
  </si>
  <si>
    <t xml:space="preserve">трассы - для ЛЭП                                      </t>
  </si>
  <si>
    <t xml:space="preserve"> 3.2. </t>
  </si>
  <si>
    <t xml:space="preserve">Поставка основного оборудования                       </t>
  </si>
  <si>
    <t xml:space="preserve"> 3.3. </t>
  </si>
  <si>
    <t xml:space="preserve">Монтаж основного оборудования                         </t>
  </si>
  <si>
    <t xml:space="preserve"> 3.4. </t>
  </si>
  <si>
    <t xml:space="preserve">Пусконаладочные работы                                </t>
  </si>
  <si>
    <t xml:space="preserve"> 3.5. </t>
  </si>
  <si>
    <t xml:space="preserve">Завершение строительства                              </t>
  </si>
  <si>
    <t xml:space="preserve">  4.  </t>
  </si>
  <si>
    <t xml:space="preserve">Испытания и ввод в эксплуатацию                                   </t>
  </si>
  <si>
    <t xml:space="preserve"> 4.1. </t>
  </si>
  <si>
    <t xml:space="preserve">Комплексное опробование оборудования                  </t>
  </si>
  <si>
    <t xml:space="preserve"> 4.2. </t>
  </si>
  <si>
    <t xml:space="preserve">Оформление (подписание) актов об осуществлении        </t>
  </si>
  <si>
    <t xml:space="preserve">технологического присоединения к электрическим сетям  </t>
  </si>
  <si>
    <t xml:space="preserve"> 4.3. </t>
  </si>
  <si>
    <t xml:space="preserve">Получение разрешения на ввод объекта в эксплуатацию   </t>
  </si>
  <si>
    <t xml:space="preserve"> 4.4. </t>
  </si>
  <si>
    <t xml:space="preserve">Ввод в эксплуатацию объекта сетевого строительства    </t>
  </si>
  <si>
    <t>Приложение № 12</t>
  </si>
  <si>
    <t>Форма представления показателей финансовой отчетности</t>
  </si>
  <si>
    <t>(представляется ежеквартально)</t>
  </si>
  <si>
    <t xml:space="preserve">Финансовые показатели за отчетный период </t>
  </si>
  <si>
    <t xml:space="preserve">млн. руб. без НДС 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</si>
  <si>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</si>
  <si>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</si>
  <si>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</si>
  <si>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</si>
  <si>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</si>
  <si>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</si>
  <si>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</si>
  <si>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</si>
  <si>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</si>
  <si>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</si>
  <si>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</si>
  <si>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</si>
  <si>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</si>
  <si>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</si>
  <si>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</si>
  <si>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</si>
  <si>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</si>
  <si>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</si>
  <si>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</si>
  <si>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</si>
  <si>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</si>
  <si>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</si>
  <si>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</si>
  <si>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</si>
  <si>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</si>
  <si>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</si>
  <si>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</si>
  <si>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</si>
  <si>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</si>
  <si>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</si>
  <si>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</si>
  <si>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</si>
  <si>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</si>
  <si>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</si>
  <si>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</si>
  <si>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 №13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</si>
  <si>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</si>
  <si>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</si>
  <si>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</si>
  <si>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</si>
  <si>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</si>
  <si>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</si>
  <si>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</si>
  <si>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</si>
  <si>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</si>
  <si>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</si>
  <si>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</si>
  <si>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</si>
  <si>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</si>
  <si>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+</t>
  </si>
  <si>
    <t>Создание систем противоаварийной и режимной автоматики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</si>
  <si>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</si>
  <si>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</si>
  <si>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 xml:space="preserve">Итого </t>
  </si>
  <si>
    <t xml:space="preserve">Всего: Тех. перевооружение, рек-ция, новое стр-во для тех.прис. (с НДС) </t>
  </si>
  <si>
    <t>Установка двух ячеек в РП-10 для присоединения к электрическим сетям "Ипотечной корпорации" поз.1 ул.10-й Пятилетки</t>
  </si>
  <si>
    <t>Установка двух ячеек в РП-8 для присоединения к электрическим сетям ФОАО "ФГК-РусГидро"</t>
  </si>
  <si>
    <t>*** Плата за технологическое присоединение</t>
  </si>
  <si>
    <t>Создание систем телемеханики  и связи</t>
  </si>
  <si>
    <t>Автомобиль HYUNDAY SONATA А 415 ТХ</t>
  </si>
  <si>
    <t>Прочие привлеченные средства</t>
  </si>
  <si>
    <t>на 2010 г.</t>
  </si>
  <si>
    <t>на период 2010-2012 гг.</t>
  </si>
  <si>
    <t>длина 
ВЛ, КЛ,
км</t>
  </si>
  <si>
    <t>2.2.8.</t>
  </si>
  <si>
    <t>2.2.7.</t>
  </si>
  <si>
    <t>ААБл 3х120</t>
  </si>
  <si>
    <t>№ п/п</t>
  </si>
  <si>
    <t>Процент выполнения за отчетный период (%)</t>
  </si>
  <si>
    <t>Предложения по корректирующим мероприятиям по устранению отставания</t>
  </si>
  <si>
    <t>Форма 11.1 Приказа Минэнерго России от 24.03.2010г № 114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</si>
  <si>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</si>
  <si>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Сроки выполнения задач по укрупненному сетевому графику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</si>
  <si>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</si>
  <si>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</si>
  <si>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</si>
  <si>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</si>
  <si>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Предпроектный и проектный этап</t>
  </si>
  <si>
    <t>-</t>
  </si>
  <si>
    <t>Испытания и ввод в эксплуатацию</t>
  </si>
  <si>
    <t>Реконструкция и пусконаладочные работы</t>
  </si>
  <si>
    <t>1.2.4.</t>
  </si>
  <si>
    <t>Отчёт об источниках финансирования</t>
  </si>
  <si>
    <t>Реконструкция 2КЛ-10 кВ от ПС "Новая" (ул.Строителей) до РП-5 (ул.Пионерская, 20Б)</t>
  </si>
  <si>
    <t xml:space="preserve">Реконструкция 2КЛ-10 кВ  от ТП-78 (ул.Первомайская, 37А) до ТП-79 (ул.Строителей, 22А) </t>
  </si>
  <si>
    <t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t>
  </si>
  <si>
    <t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t>
  </si>
  <si>
    <t>КСО-299М -     10 шт.</t>
  </si>
  <si>
    <t>КСО-299М -     8 шт.</t>
  </si>
  <si>
    <t>04.2016.</t>
  </si>
  <si>
    <t>06.2016.</t>
  </si>
  <si>
    <t>07.2016.</t>
  </si>
  <si>
    <t>09.2016.</t>
  </si>
  <si>
    <t>10.2016.</t>
  </si>
  <si>
    <t>12.2016.</t>
  </si>
  <si>
    <t>2 события</t>
  </si>
  <si>
    <t>2 работы</t>
  </si>
  <si>
    <t>2016</t>
  </si>
  <si>
    <t>Объём финансирования 2016 год, млн.руб., с НДС</t>
  </si>
  <si>
    <t>Запланировано до ноября 2016 г.</t>
  </si>
  <si>
    <t>Запланировано до октября 2016 г.</t>
  </si>
  <si>
    <t>Запланировано до конца 2016 г.</t>
  </si>
  <si>
    <t>План 2016 год    км, МВА</t>
  </si>
  <si>
    <t>Факт 2016 год  км, МВА</t>
  </si>
  <si>
    <t>2016 год</t>
  </si>
  <si>
    <t>08.2016.</t>
  </si>
  <si>
    <t>2</t>
  </si>
  <si>
    <t>квартал</t>
  </si>
  <si>
    <t>Отчет об исполнении сетевых графиков строительства проектов 
(за 2 квартал 2016 года)</t>
  </si>
  <si>
    <t>за 2 квартал 2016 г.</t>
  </si>
  <si>
    <t>за 2 квартал 2016 года</t>
  </si>
  <si>
    <t xml:space="preserve">Отчёт о техническом состоянии объекта на 2 квартал 2016 года </t>
  </si>
  <si>
    <t xml:space="preserve">за 2 квартал квартал 2016 года </t>
  </si>
  <si>
    <t>аморт</t>
  </si>
  <si>
    <t>что начисляется в тарифе</t>
  </si>
  <si>
    <t>На конец 2015 года /</t>
  </si>
  <si>
    <t>За 2015 год</t>
  </si>
  <si>
    <t>Наименование закупленной продукции</t>
  </si>
  <si>
    <t>Количество   продукции (тн., м, штук и т.д.)</t>
  </si>
  <si>
    <t>Цена за единицу, руб.</t>
  </si>
  <si>
    <t>Общая стоимость, руб.</t>
  </si>
  <si>
    <t>Эффективность закупок, руб.</t>
  </si>
  <si>
    <t>Способ закупки</t>
  </si>
  <si>
    <t>Наличие разработан-ной конкурсной, аукционной, котировоч-ной документа-ции (да, нет)</t>
  </si>
  <si>
    <t>Источник опублико-вания извещения о конкурсе, аукционе, запросе котировок (СМИ, сайт организации или другое)</t>
  </si>
  <si>
    <t>Дата опубли-кования извещения о конкурсе, аукционе, запросе котировок</t>
  </si>
  <si>
    <t>Дата вскрытия конвертов с заявками на участие в конкурсе, проведе-ния конкурса, аукциона, запроса котировок</t>
  </si>
  <si>
    <t xml:space="preserve">Наименование победителя-поставщика, с которым заключен контракт (договор) на поставку продукции </t>
  </si>
  <si>
    <t>Предусмотрено по инвестпрограмме (по ресурсной ведомости ПСД)</t>
  </si>
  <si>
    <t>Ед.измерения</t>
  </si>
  <si>
    <t>Средняя цена по Чувашской Республике (по данным Минстроя Чувашии)</t>
  </si>
  <si>
    <t>Исходя из средней цены по Чувашской Республике (по данным Минстроя Чувашии)</t>
  </si>
  <si>
    <t>от предусмотренной стоимости по инвестиционной программе</t>
  </si>
  <si>
    <t>от стоимости исходя из средней цены по Чувашской Республике</t>
  </si>
  <si>
    <t>11=10-8</t>
  </si>
  <si>
    <t>12=10-9</t>
  </si>
  <si>
    <t>Реконструкция КЛ-10кВ от ТП-78 (ул. Первомайская, 37А) до ТП-79 (ул. Строителей, 22А)</t>
  </si>
  <si>
    <t>1.1</t>
  </si>
  <si>
    <t xml:space="preserve">кабель ААБл  3 х 120 - 10 ож </t>
  </si>
  <si>
    <t>м</t>
  </si>
  <si>
    <t>Единственный поставщик</t>
  </si>
  <si>
    <t>нет</t>
  </si>
  <si>
    <t>сайт www. zakupki. gov. ru.</t>
  </si>
  <si>
    <t>ООО "ЭлекКомЛогистик</t>
  </si>
  <si>
    <t>1.2</t>
  </si>
  <si>
    <t>кабель КВБбШвнг</t>
  </si>
  <si>
    <t>1.3</t>
  </si>
  <si>
    <t>муфта КВтп- 10-70/120</t>
  </si>
  <si>
    <t>компл.</t>
  </si>
  <si>
    <t>АО "ПЗЭМ"</t>
  </si>
  <si>
    <t>1.4</t>
  </si>
  <si>
    <t>муфта Стп-10-70/120-3</t>
  </si>
  <si>
    <t>1.5</t>
  </si>
  <si>
    <t>пропан-бутан в баллоне</t>
  </si>
  <si>
    <t>кг</t>
  </si>
  <si>
    <t>до 100 тыс. руб</t>
  </si>
  <si>
    <t>_</t>
  </si>
  <si>
    <t>ООО "Автогаз"</t>
  </si>
  <si>
    <t>1.6</t>
  </si>
  <si>
    <t>лента оградительная ЛО-250 "стандарт" с логотипом ОПАСНАЯ ЗОНА" бело-красная (75 х 50)</t>
  </si>
  <si>
    <t>шт.</t>
  </si>
  <si>
    <t>ООО фирма "Промсвет"</t>
  </si>
  <si>
    <t>1.7</t>
  </si>
  <si>
    <t xml:space="preserve">песок речной </t>
  </si>
  <si>
    <t>т</t>
  </si>
  <si>
    <t>ООО "Нерудстром"</t>
  </si>
  <si>
    <t>1.8</t>
  </si>
  <si>
    <t>цемент М-400(40КГ)</t>
  </si>
  <si>
    <t>меш.</t>
  </si>
  <si>
    <t>ИП Егоров А.В.</t>
  </si>
  <si>
    <t>1.9</t>
  </si>
  <si>
    <t>кирпич М-100</t>
  </si>
  <si>
    <t>тыс.шт.</t>
  </si>
  <si>
    <t>ОАО "ЧЗСМ"</t>
  </si>
  <si>
    <t>1.10</t>
  </si>
  <si>
    <t>кирпич М-150</t>
  </si>
  <si>
    <t>1.11</t>
  </si>
  <si>
    <t>труба 114 х 4 ГОСТ 10704-91</t>
  </si>
  <si>
    <t>51 м</t>
  </si>
  <si>
    <t>ООО "ХОРД"</t>
  </si>
  <si>
    <t>1.12</t>
  </si>
  <si>
    <t>труба 108 х 3,5</t>
  </si>
  <si>
    <t>ООО "Партнер холдинг"</t>
  </si>
  <si>
    <t>1.13</t>
  </si>
  <si>
    <r>
      <t>труба эл. св. Ø</t>
    </r>
    <r>
      <rPr>
        <sz val="9"/>
        <rFont val="Times New Roman"/>
        <family val="1"/>
      </rPr>
      <t xml:space="preserve"> 108 х 4,0 ст 2 пс/3 сп</t>
    </r>
  </si>
  <si>
    <t>ООО "Юнона-2"</t>
  </si>
  <si>
    <t>1.14</t>
  </si>
  <si>
    <t>труба эл. св. Ø 76 х 3,5  ст 2 пс/3 сп</t>
  </si>
  <si>
    <t>1.15</t>
  </si>
  <si>
    <t>ветошь цветной трикотаж х/б крупный</t>
  </si>
  <si>
    <t>ООО "Промвек"</t>
  </si>
  <si>
    <t>1.16</t>
  </si>
  <si>
    <t>изолента ПВХ Rollix (зелёная)</t>
  </si>
  <si>
    <t>ООО "Белый центр"</t>
  </si>
  <si>
    <t>1.17</t>
  </si>
  <si>
    <t>хомут для крепления кабеля К 50/70</t>
  </si>
  <si>
    <t>ООО "Промышленные ресурсы"</t>
  </si>
  <si>
    <t>1.18</t>
  </si>
  <si>
    <t>бирка маркировочная У-135 (круг)</t>
  </si>
  <si>
    <t>ООО "Электрика"</t>
  </si>
  <si>
    <t>1.19</t>
  </si>
  <si>
    <t>бирка маркировочная У-136 (треугольниу)</t>
  </si>
  <si>
    <t>ИТОГО:</t>
  </si>
  <si>
    <t>Реквизиты распорядительного документа</t>
  </si>
  <si>
    <t xml:space="preserve">Вид торгов и наименование предмета закупки </t>
  </si>
  <si>
    <t>Цена лота в руб.</t>
  </si>
  <si>
    <t>Организатор закупки</t>
  </si>
  <si>
    <t xml:space="preserve">Источник
опубликования
извещения и дата опубликования
</t>
  </si>
  <si>
    <t>Наименование и адреса участников с указанием цен их предложений</t>
  </si>
  <si>
    <t>Перечень участников чьи заявки отклонены</t>
  </si>
  <si>
    <t>Результаты оценки заявок</t>
  </si>
  <si>
    <t>Дата опубликования результатов на официальном сайте</t>
  </si>
  <si>
    <t>Победитель закупочной процедуры</t>
  </si>
  <si>
    <t xml:space="preserve">Первоначальная </t>
  </si>
  <si>
    <t>Фактическая</t>
  </si>
  <si>
    <t>Экономический эффект от:</t>
  </si>
  <si>
    <t>по инвестиционной программе</t>
  </si>
  <si>
    <t>по данным Минстроя Чувашии на дату закупки</t>
  </si>
  <si>
    <t>предусмотренной стоимости по инвестиционной программе</t>
  </si>
  <si>
    <t>от данных Минстроя Чувашии на дату закупки</t>
  </si>
  <si>
    <t>7=6-4</t>
  </si>
  <si>
    <t>8=6-5</t>
  </si>
  <si>
    <t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 - изменение части проекта</t>
  </si>
  <si>
    <t>МУП "КС г.Новочебоксарска"</t>
  </si>
  <si>
    <t>сайт www.zakupki.gov.ru, 04.03.2016</t>
  </si>
  <si>
    <t>1) ООО «СтройМонтажИнжиниринг» 428005, Чувашская Республика – Чувашия,  г. Чебоксары, ул. Гражданская, д. 7, оф. 45 - 106 453,30 руб.
2) ООО «ЭРА» 428000, Чувашская Республика – Чувашия,  г. Чебоксары, пр. Ленина, д. 21, корпус 1, помещение №3 - 217 150 ,00 руб.
3) ООО «СКИМ» 428000, Чувашская Республика – Чувашия,  г. Чебоксары, Приволжский бульвар, д. 4, помещение 7 - 259 642 ,21 руб.</t>
  </si>
  <si>
    <t xml:space="preserve">1) ООО «СтройМонтажИнжиниринг» 428005, Чувашская Республика – Чувашия,  г. Чебоксары, ул. Гражданская, д. 7, оф. 45
2) ООО «СКИМ» 428000, Чувашская Республика – Чувашия,  г. Чебоксары, Приволжский бульвар, д. 4, помещение 7 </t>
  </si>
  <si>
    <t>ООО «ЭРА» признано единственным участником открытого запроса котировок на разработку ПСД (проектно-сметной документации) по объекту: «РП-5 по ул. Пионерская, 20 Б в г.Новочебоксарск».</t>
  </si>
  <si>
    <t xml:space="preserve">ООО «ЭРА» 428000, Чувашская Республика – Чувашия,  г. Чебоксары, пр. Ленина, д. 21, корпус 1, помещение №3 </t>
  </si>
  <si>
    <t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  - изменение части проекта</t>
  </si>
  <si>
    <t>сайт www.zakupki.gov.ru, 28.03.2016</t>
  </si>
  <si>
    <t xml:space="preserve"> ООО «ЭРА»,  428000, Чувашская Республика – Чувашия,  г. Чебоксары, пр. Ленина, д. 21, корпус 1, помещение №3</t>
  </si>
  <si>
    <t>Отчет о проведенных закупках работ, услуг на реализацию инвестиционной программы ОСП "НГЭС" МУП "КС г.Новочебоксарска" за 2 квартал 2016 года (с нарастающим итогом с начала года)</t>
  </si>
  <si>
    <t>Отчет о проведенных закупках продукции (оборудования, материалов) на реализацию инвестиционной программы ОСП "НГЭС" МУП "КС г.Новочебоксарска"  за 2 квартал  2016 год                                                                   (с нарастающим итогом с начала года)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</si>
</sst>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0.0"/>
    <numFmt numFmtId="191" formatCode="#,##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#,##0.00;[Red]\-#,##0.00"/>
    <numFmt numFmtId="198" formatCode="#,##0.0"/>
    <numFmt numFmtId="199" formatCode="0.00000"/>
    <numFmt numFmtId="200" formatCode="#,##0.00000"/>
    <numFmt numFmtId="201" formatCode="_(* #,##0.0_);_(* \(#,##0.0\);_(* &quot;-&quot;??_);_(@_)"/>
    <numFmt numFmtId="202" formatCode="_(* #,##0.000_);_(* \(#,##0.000\);_(* &quot;-&quot;??_);_(@_)"/>
    <numFmt numFmtId="203" formatCode="0.000000"/>
    <numFmt numFmtId="204" formatCode="0.0000000"/>
    <numFmt numFmtId="205" formatCode="0.00000000"/>
    <numFmt numFmtId="206" formatCode="0.000000000"/>
    <numFmt numFmtId="207" formatCode="0.00000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;[Red]#,##0.00"/>
    <numFmt numFmtId="215" formatCode="#,##0.00_р_."/>
  </numFmts>
  <fonts count="67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ahoma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ahoma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89" fontId="1" fillId="33" borderId="0" xfId="0" applyNumberFormat="1" applyFont="1" applyFill="1" applyBorder="1" applyAlignment="1">
      <alignment horizontal="center" vertical="center" wrapText="1"/>
    </xf>
    <xf numFmtId="198" fontId="1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18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33" borderId="0" xfId="66" applyNumberFormat="1" applyFont="1" applyFill="1" applyBorder="1" applyAlignment="1" applyProtection="1">
      <alignment vertical="top"/>
      <protection/>
    </xf>
    <xf numFmtId="0" fontId="5" fillId="33" borderId="0" xfId="0" applyFont="1" applyFill="1" applyAlignment="1">
      <alignment/>
    </xf>
    <xf numFmtId="0" fontId="3" fillId="33" borderId="0" xfId="66" applyNumberFormat="1" applyFont="1" applyFill="1" applyBorder="1" applyAlignment="1" applyProtection="1">
      <alignment vertical="top"/>
      <protection/>
    </xf>
    <xf numFmtId="0" fontId="1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9" fontId="3" fillId="35" borderId="10" xfId="0" applyNumberFormat="1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89" fontId="1" fillId="34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8" fillId="0" borderId="12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3" fillId="33" borderId="0" xfId="66" applyNumberFormat="1" applyFont="1" applyFill="1" applyBorder="1" applyAlignment="1" applyProtection="1">
      <alignment horizontal="left" vertical="top" wrapText="1"/>
      <protection/>
    </xf>
    <xf numFmtId="0" fontId="3" fillId="0" borderId="0" xfId="66" applyNumberFormat="1" applyFont="1" applyFill="1" applyBorder="1" applyAlignment="1" applyProtection="1">
      <alignment vertical="top"/>
      <protection/>
    </xf>
    <xf numFmtId="0" fontId="14" fillId="0" borderId="0" xfId="56" applyFont="1" applyBorder="1" applyAlignment="1">
      <alignment wrapText="1"/>
      <protection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/>
    </xf>
    <xf numFmtId="188" fontId="1" fillId="0" borderId="0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98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3" fillId="33" borderId="0" xfId="56" applyFont="1" applyFill="1" applyAlignment="1">
      <alignment wrapText="1"/>
      <protection/>
    </xf>
    <xf numFmtId="188" fontId="3" fillId="33" borderId="0" xfId="0" applyNumberFormat="1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89" fontId="3" fillId="33" borderId="0" xfId="0" applyNumberFormat="1" applyFont="1" applyFill="1" applyBorder="1" applyAlignment="1">
      <alignment horizontal="center" vertical="center"/>
    </xf>
    <xf numFmtId="205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88" fontId="1" fillId="36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88" fontId="3" fillId="36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33" borderId="0" xfId="0" applyNumberFormat="1" applyFont="1" applyFill="1" applyBorder="1" applyAlignment="1">
      <alignment vertical="center"/>
    </xf>
    <xf numFmtId="189" fontId="1" fillId="33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center" vertical="center" wrapText="1"/>
    </xf>
    <xf numFmtId="189" fontId="19" fillId="33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 wrapText="1"/>
    </xf>
    <xf numFmtId="198" fontId="1" fillId="36" borderId="10" xfId="0" applyNumberFormat="1" applyFont="1" applyFill="1" applyBorder="1" applyAlignment="1">
      <alignment horizontal="left" vertical="center" wrapText="1"/>
    </xf>
    <xf numFmtId="189" fontId="3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 wrapText="1"/>
    </xf>
    <xf numFmtId="189" fontId="3" fillId="35" borderId="16" xfId="0" applyNumberFormat="1" applyFont="1" applyFill="1" applyBorder="1" applyAlignment="1">
      <alignment horizontal="center" vertical="center" wrapText="1"/>
    </xf>
    <xf numFmtId="189" fontId="3" fillId="34" borderId="16" xfId="0" applyNumberFormat="1" applyFont="1" applyFill="1" applyBorder="1" applyAlignment="1">
      <alignment horizontal="center" vertical="center" wrapText="1"/>
    </xf>
    <xf numFmtId="18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88" fontId="3" fillId="4" borderId="16" xfId="0" applyNumberFormat="1" applyFont="1" applyFill="1" applyBorder="1" applyAlignment="1">
      <alignment horizontal="center" vertical="center" wrapText="1"/>
    </xf>
    <xf numFmtId="188" fontId="3" fillId="6" borderId="16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16" fontId="22" fillId="6" borderId="13" xfId="0" applyNumberFormat="1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188" fontId="1" fillId="0" borderId="20" xfId="0" applyNumberFormat="1" applyFont="1" applyFill="1" applyBorder="1" applyAlignment="1">
      <alignment horizontal="center" vertical="center" wrapText="1"/>
    </xf>
    <xf numFmtId="188" fontId="1" fillId="36" borderId="20" xfId="0" applyNumberFormat="1" applyFont="1" applyFill="1" applyBorder="1" applyAlignment="1">
      <alignment horizontal="center" vertical="center" wrapText="1"/>
    </xf>
    <xf numFmtId="9" fontId="1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189" fontId="1" fillId="36" borderId="10" xfId="0" applyNumberFormat="1" applyFont="1" applyFill="1" applyBorder="1" applyAlignment="1">
      <alignment horizontal="center" vertical="center" wrapText="1"/>
    </xf>
    <xf numFmtId="205" fontId="0" fillId="0" borderId="0" xfId="0" applyNumberFormat="1" applyFont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89" fontId="3" fillId="36" borderId="16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vertical="center"/>
    </xf>
    <xf numFmtId="188" fontId="3" fillId="0" borderId="16" xfId="0" applyNumberFormat="1" applyFont="1" applyFill="1" applyBorder="1" applyAlignment="1">
      <alignment horizontal="center" vertical="center"/>
    </xf>
    <xf numFmtId="189" fontId="19" fillId="33" borderId="16" xfId="0" applyNumberFormat="1" applyFont="1" applyFill="1" applyBorder="1" applyAlignment="1">
      <alignment horizontal="center" vertical="center" wrapText="1"/>
    </xf>
    <xf numFmtId="188" fontId="3" fillId="35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88" fontId="3" fillId="0" borderId="15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" vertical="center"/>
    </xf>
    <xf numFmtId="188" fontId="3" fillId="0" borderId="18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8" fontId="3" fillId="36" borderId="16" xfId="0" applyNumberFormat="1" applyFont="1" applyFill="1" applyBorder="1" applyAlignment="1">
      <alignment horizontal="center" vertical="center" wrapText="1"/>
    </xf>
    <xf numFmtId="199" fontId="3" fillId="4" borderId="10" xfId="0" applyNumberFormat="1" applyFont="1" applyFill="1" applyBorder="1" applyAlignment="1">
      <alignment horizontal="center" vertical="center" wrapText="1"/>
    </xf>
    <xf numFmtId="199" fontId="3" fillId="6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99" fontId="1" fillId="36" borderId="10" xfId="0" applyNumberFormat="1" applyFont="1" applyFill="1" applyBorder="1" applyAlignment="1">
      <alignment horizontal="center" vertical="center" wrapText="1"/>
    </xf>
    <xf numFmtId="199" fontId="1" fillId="6" borderId="10" xfId="0" applyNumberFormat="1" applyFont="1" applyFill="1" applyBorder="1" applyAlignment="1">
      <alignment horizontal="center" vertical="center" wrapText="1"/>
    </xf>
    <xf numFmtId="199" fontId="1" fillId="0" borderId="15" xfId="0" applyNumberFormat="1" applyFont="1" applyFill="1" applyBorder="1" applyAlignment="1">
      <alignment horizontal="center" vertical="center" wrapText="1"/>
    </xf>
    <xf numFmtId="199" fontId="1" fillId="36" borderId="15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wrapText="1"/>
    </xf>
    <xf numFmtId="199" fontId="3" fillId="33" borderId="30" xfId="0" applyNumberFormat="1" applyFont="1" applyFill="1" applyBorder="1" applyAlignment="1">
      <alignment horizontal="center" vertical="center" wrapText="1"/>
    </xf>
    <xf numFmtId="188" fontId="11" fillId="0" borderId="31" xfId="0" applyNumberFormat="1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vertical="center" wrapText="1"/>
    </xf>
    <xf numFmtId="188" fontId="1" fillId="0" borderId="18" xfId="0" applyNumberFormat="1" applyFont="1" applyFill="1" applyBorder="1" applyAlignment="1">
      <alignment horizontal="center" vertical="center" wrapText="1"/>
    </xf>
    <xf numFmtId="188" fontId="1" fillId="36" borderId="16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00" fontId="3" fillId="35" borderId="10" xfId="0" applyNumberFormat="1" applyFont="1" applyFill="1" applyBorder="1" applyAlignment="1">
      <alignment horizontal="center" vertical="center" wrapText="1"/>
    </xf>
    <xf numFmtId="200" fontId="3" fillId="34" borderId="10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200" fontId="3" fillId="36" borderId="10" xfId="0" applyNumberFormat="1" applyFont="1" applyFill="1" applyBorder="1" applyAlignment="1">
      <alignment horizontal="center" vertical="center" wrapText="1"/>
    </xf>
    <xf numFmtId="200" fontId="1" fillId="36" borderId="10" xfId="0" applyNumberFormat="1" applyFont="1" applyFill="1" applyBorder="1" applyAlignment="1">
      <alignment horizontal="center" vertical="center" wrapText="1"/>
    </xf>
    <xf numFmtId="200" fontId="1" fillId="36" borderId="10" xfId="0" applyNumberFormat="1" applyFont="1" applyFill="1" applyBorder="1" applyAlignment="1">
      <alignment horizontal="center" vertical="center"/>
    </xf>
    <xf numFmtId="200" fontId="3" fillId="0" borderId="15" xfId="0" applyNumberFormat="1" applyFont="1" applyFill="1" applyBorder="1" applyAlignment="1">
      <alignment horizontal="center" vertical="center" wrapText="1"/>
    </xf>
    <xf numFmtId="200" fontId="1" fillId="0" borderId="15" xfId="0" applyNumberFormat="1" applyFont="1" applyFill="1" applyBorder="1" applyAlignment="1">
      <alignment horizontal="center" vertical="center" wrapText="1"/>
    </xf>
    <xf numFmtId="200" fontId="3" fillId="36" borderId="15" xfId="0" applyNumberFormat="1" applyFont="1" applyFill="1" applyBorder="1" applyAlignment="1">
      <alignment horizontal="center" vertical="center" wrapText="1"/>
    </xf>
    <xf numFmtId="200" fontId="1" fillId="36" borderId="15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200" fontId="3" fillId="37" borderId="30" xfId="0" applyNumberFormat="1" applyFont="1" applyFill="1" applyBorder="1" applyAlignment="1">
      <alignment horizontal="center" vertical="center" wrapText="1"/>
    </xf>
    <xf numFmtId="189" fontId="3" fillId="37" borderId="30" xfId="0" applyNumberFormat="1" applyFont="1" applyFill="1" applyBorder="1" applyAlignment="1">
      <alignment horizontal="center" vertical="center" wrapText="1"/>
    </xf>
    <xf numFmtId="189" fontId="3" fillId="37" borderId="31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188" fontId="3" fillId="34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189" fontId="1" fillId="33" borderId="32" xfId="0" applyNumberFormat="1" applyFont="1" applyFill="1" applyBorder="1" applyAlignment="1">
      <alignment horizontal="center" vertical="center" wrapText="1"/>
    </xf>
    <xf numFmtId="188" fontId="3" fillId="35" borderId="32" xfId="0" applyNumberFormat="1" applyFont="1" applyFill="1" applyBorder="1" applyAlignment="1">
      <alignment horizontal="center" vertical="center" wrapText="1"/>
    </xf>
    <xf numFmtId="188" fontId="3" fillId="34" borderId="32" xfId="0" applyNumberFormat="1" applyFont="1" applyFill="1" applyBorder="1" applyAlignment="1">
      <alignment horizontal="center" vertical="center" wrapText="1"/>
    </xf>
    <xf numFmtId="188" fontId="1" fillId="0" borderId="32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 wrapText="1"/>
    </xf>
    <xf numFmtId="189" fontId="19" fillId="33" borderId="32" xfId="0" applyNumberFormat="1" applyFont="1" applyFill="1" applyBorder="1" applyAlignment="1">
      <alignment horizontal="center" vertical="center" wrapText="1"/>
    </xf>
    <xf numFmtId="189" fontId="1" fillId="0" borderId="32" xfId="0" applyNumberFormat="1" applyFont="1" applyFill="1" applyBorder="1" applyAlignment="1">
      <alignment horizontal="center" vertical="center"/>
    </xf>
    <xf numFmtId="188" fontId="1" fillId="0" borderId="3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center" vertical="center" wrapText="1"/>
    </xf>
    <xf numFmtId="189" fontId="1" fillId="33" borderId="13" xfId="0" applyNumberFormat="1" applyFont="1" applyFill="1" applyBorder="1" applyAlignment="1">
      <alignment horizontal="center" vertical="center" wrapText="1"/>
    </xf>
    <xf numFmtId="188" fontId="3" fillId="35" borderId="13" xfId="0" applyNumberFormat="1" applyFont="1" applyFill="1" applyBorder="1" applyAlignment="1">
      <alignment horizontal="center" vertical="center" wrapText="1"/>
    </xf>
    <xf numFmtId="188" fontId="19" fillId="33" borderId="13" xfId="0" applyNumberFormat="1" applyFont="1" applyFill="1" applyBorder="1" applyAlignment="1">
      <alignment horizontal="center" vertical="center" wrapText="1"/>
    </xf>
    <xf numFmtId="188" fontId="3" fillId="34" borderId="13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/>
    </xf>
    <xf numFmtId="189" fontId="19" fillId="33" borderId="13" xfId="0" applyNumberFormat="1" applyFont="1" applyFill="1" applyBorder="1" applyAlignment="1">
      <alignment horizontal="center" vertical="center" wrapText="1"/>
    </xf>
    <xf numFmtId="189" fontId="1" fillId="33" borderId="13" xfId="0" applyNumberFormat="1" applyFont="1" applyFill="1" applyBorder="1" applyAlignment="1">
      <alignment horizontal="center" vertical="center"/>
    </xf>
    <xf numFmtId="189" fontId="1" fillId="0" borderId="13" xfId="0" applyNumberFormat="1" applyFont="1" applyFill="1" applyBorder="1" applyAlignment="1">
      <alignment horizontal="center" vertical="center"/>
    </xf>
    <xf numFmtId="188" fontId="1" fillId="0" borderId="17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188" fontId="3" fillId="37" borderId="30" xfId="0" applyNumberFormat="1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25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7" fillId="0" borderId="0" xfId="57" applyFont="1" applyFill="1">
      <alignment/>
      <protection/>
    </xf>
    <xf numFmtId="0" fontId="25" fillId="0" borderId="0" xfId="59" applyFont="1" applyAlignment="1">
      <alignment horizontal="right"/>
      <protection/>
    </xf>
    <xf numFmtId="0" fontId="5" fillId="0" borderId="0" xfId="57" applyFont="1" applyFill="1" applyAlignment="1">
      <alignment horizontal="center" vertical="top" wrapText="1"/>
      <protection/>
    </xf>
    <xf numFmtId="0" fontId="7" fillId="0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57" applyFont="1" applyAlignment="1">
      <alignment horizontal="right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0" xfId="57" applyFont="1" applyFill="1" applyBorder="1">
      <alignment/>
      <protection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9" fontId="5" fillId="0" borderId="10" xfId="53" applyNumberFormat="1" applyFont="1" applyFill="1" applyBorder="1" applyAlignment="1">
      <alignment horizontal="center" vertical="center"/>
      <protection/>
    </xf>
    <xf numFmtId="9" fontId="7" fillId="0" borderId="10" xfId="55" applyNumberFormat="1" applyFont="1" applyFill="1" applyBorder="1" applyAlignment="1">
      <alignment horizontal="center" vertical="center" wrapText="1"/>
      <protection/>
    </xf>
    <xf numFmtId="9" fontId="7" fillId="0" borderId="10" xfId="53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7" fillId="36" borderId="10" xfId="55" applyFont="1" applyFill="1" applyBorder="1" applyAlignment="1">
      <alignment horizontal="left" vertical="center" wrapText="1" shrinkToFi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left" vertical="center"/>
    </xf>
    <xf numFmtId="189" fontId="1" fillId="33" borderId="27" xfId="0" applyNumberFormat="1" applyFont="1" applyFill="1" applyBorder="1" applyAlignment="1">
      <alignment horizontal="center" vertical="center"/>
    </xf>
    <xf numFmtId="189" fontId="1" fillId="33" borderId="22" xfId="0" applyNumberFormat="1" applyFont="1" applyFill="1" applyBorder="1" applyAlignment="1">
      <alignment horizontal="center" vertical="center"/>
    </xf>
    <xf numFmtId="188" fontId="3" fillId="0" borderId="22" xfId="0" applyNumberFormat="1" applyFont="1" applyFill="1" applyBorder="1" applyAlignment="1">
      <alignment horizontal="center" vertical="center"/>
    </xf>
    <xf numFmtId="189" fontId="1" fillId="33" borderId="22" xfId="0" applyNumberFormat="1" applyFont="1" applyFill="1" applyBorder="1" applyAlignment="1">
      <alignment horizontal="center" vertical="center" wrapText="1"/>
    </xf>
    <xf numFmtId="188" fontId="3" fillId="0" borderId="28" xfId="0" applyNumberFormat="1" applyFont="1" applyFill="1" applyBorder="1" applyAlignment="1">
      <alignment horizontal="center" vertical="center"/>
    </xf>
    <xf numFmtId="189" fontId="1" fillId="33" borderId="3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188" fontId="19" fillId="33" borderId="40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left" vertical="center"/>
    </xf>
    <xf numFmtId="189" fontId="19" fillId="33" borderId="17" xfId="0" applyNumberFormat="1" applyFont="1" applyFill="1" applyBorder="1" applyAlignment="1">
      <alignment horizontal="center" vertical="center" wrapText="1"/>
    </xf>
    <xf numFmtId="189" fontId="19" fillId="33" borderId="15" xfId="0" applyNumberFormat="1" applyFont="1" applyFill="1" applyBorder="1" applyAlignment="1">
      <alignment horizontal="center" vertical="center" wrapText="1"/>
    </xf>
    <xf numFmtId="189" fontId="19" fillId="33" borderId="18" xfId="0" applyNumberFormat="1" applyFont="1" applyFill="1" applyBorder="1" applyAlignment="1">
      <alignment horizontal="center" vertical="center" wrapText="1"/>
    </xf>
    <xf numFmtId="189" fontId="19" fillId="33" borderId="33" xfId="0" applyNumberFormat="1" applyFont="1" applyFill="1" applyBorder="1" applyAlignment="1">
      <alignment horizontal="center" vertical="center" wrapText="1"/>
    </xf>
    <xf numFmtId="0" fontId="7" fillId="0" borderId="0" xfId="57" applyFont="1" applyFill="1" applyBorder="1">
      <alignment/>
      <protection/>
    </xf>
    <xf numFmtId="0" fontId="5" fillId="36" borderId="10" xfId="0" applyFont="1" applyFill="1" applyBorder="1" applyAlignment="1">
      <alignment horizontal="left" vertical="distributed" wrapText="1"/>
    </xf>
    <xf numFmtId="0" fontId="5" fillId="36" borderId="10" xfId="0" applyNumberFormat="1" applyFont="1" applyFill="1" applyBorder="1" applyAlignment="1" applyProtection="1">
      <alignment horizontal="left" vertical="distributed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" fillId="0" borderId="0" xfId="58" applyFont="1" applyAlignment="1">
      <alignment vertical="top" wrapText="1"/>
      <protection/>
    </xf>
    <xf numFmtId="0" fontId="3" fillId="33" borderId="3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30" xfId="42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left" vertical="center"/>
    </xf>
    <xf numFmtId="0" fontId="1" fillId="0" borderId="58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199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199" fontId="3" fillId="0" borderId="30" xfId="0" applyNumberFormat="1" applyFont="1" applyBorder="1" applyAlignment="1">
      <alignment horizontal="center" vertical="center"/>
    </xf>
    <xf numFmtId="199" fontId="3" fillId="0" borderId="58" xfId="0" applyNumberFormat="1" applyFont="1" applyBorder="1" applyAlignment="1">
      <alignment horizontal="center" vertical="center"/>
    </xf>
    <xf numFmtId="199" fontId="3" fillId="0" borderId="38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left" vertical="center"/>
    </xf>
    <xf numFmtId="199" fontId="1" fillId="0" borderId="41" xfId="0" applyNumberFormat="1" applyFont="1" applyBorder="1" applyAlignment="1">
      <alignment horizontal="center" vertical="center"/>
    </xf>
    <xf numFmtId="199" fontId="1" fillId="0" borderId="42" xfId="0" applyNumberFormat="1" applyFont="1" applyBorder="1" applyAlignment="1">
      <alignment horizontal="center" vertical="center"/>
    </xf>
    <xf numFmtId="199" fontId="1" fillId="0" borderId="43" xfId="0" applyNumberFormat="1" applyFont="1" applyBorder="1" applyAlignment="1">
      <alignment horizontal="center" vertical="center"/>
    </xf>
    <xf numFmtId="199" fontId="1" fillId="0" borderId="51" xfId="0" applyNumberFormat="1" applyFont="1" applyBorder="1" applyAlignment="1">
      <alignment horizontal="center" vertical="center"/>
    </xf>
    <xf numFmtId="199" fontId="1" fillId="0" borderId="52" xfId="0" applyNumberFormat="1" applyFont="1" applyBorder="1" applyAlignment="1">
      <alignment horizontal="center" vertical="center"/>
    </xf>
    <xf numFmtId="199" fontId="1" fillId="0" borderId="32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left" vertical="center" wrapText="1"/>
    </xf>
    <xf numFmtId="199" fontId="1" fillId="0" borderId="63" xfId="0" applyNumberFormat="1" applyFont="1" applyBorder="1" applyAlignment="1">
      <alignment horizontal="center" vertical="center"/>
    </xf>
    <xf numFmtId="199" fontId="1" fillId="0" borderId="12" xfId="0" applyNumberFormat="1" applyFont="1" applyBorder="1" applyAlignment="1">
      <alignment horizontal="center" vertical="center"/>
    </xf>
    <xf numFmtId="199" fontId="1" fillId="0" borderId="39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9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38" borderId="10" xfId="0" applyNumberFormat="1" applyFont="1" applyFill="1" applyBorder="1" applyAlignment="1">
      <alignment horizontal="left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199" fontId="3" fillId="0" borderId="10" xfId="0" applyNumberFormat="1" applyFont="1" applyBorder="1" applyAlignment="1">
      <alignment horizontal="center" vertical="center"/>
    </xf>
    <xf numFmtId="199" fontId="3" fillId="0" borderId="51" xfId="0" applyNumberFormat="1" applyFont="1" applyBorder="1" applyAlignment="1">
      <alignment horizontal="center" vertical="center"/>
    </xf>
    <xf numFmtId="199" fontId="3" fillId="0" borderId="52" xfId="0" applyNumberFormat="1" applyFont="1" applyBorder="1" applyAlignment="1">
      <alignment horizontal="center" vertical="center"/>
    </xf>
    <xf numFmtId="199" fontId="3" fillId="0" borderId="32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199" fontId="3" fillId="0" borderId="63" xfId="0" applyNumberFormat="1" applyFont="1" applyBorder="1" applyAlignment="1">
      <alignment horizontal="center" vertical="center"/>
    </xf>
    <xf numFmtId="199" fontId="3" fillId="0" borderId="12" xfId="0" applyNumberFormat="1" applyFont="1" applyBorder="1" applyAlignment="1">
      <alignment horizontal="center" vertical="center"/>
    </xf>
    <xf numFmtId="199" fontId="3" fillId="0" borderId="39" xfId="0" applyNumberFormat="1" applyFont="1" applyBorder="1" applyAlignment="1">
      <alignment horizontal="center" vertical="center"/>
    </xf>
    <xf numFmtId="199" fontId="3" fillId="0" borderId="2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188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26" fillId="0" borderId="0" xfId="57" applyFont="1" applyFill="1" applyAlignment="1">
      <alignment horizontal="center" vertical="top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18" fillId="0" borderId="67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left"/>
    </xf>
    <xf numFmtId="0" fontId="1" fillId="0" borderId="68" xfId="0" applyNumberFormat="1" applyFont="1" applyBorder="1" applyAlignment="1">
      <alignment horizontal="left"/>
    </xf>
    <xf numFmtId="0" fontId="1" fillId="0" borderId="68" xfId="0" applyNumberFormat="1" applyFont="1" applyBorder="1" applyAlignment="1">
      <alignment horizontal="center"/>
    </xf>
    <xf numFmtId="0" fontId="1" fillId="0" borderId="68" xfId="0" applyNumberFormat="1" applyFont="1" applyBorder="1" applyAlignment="1">
      <alignment horizontal="right"/>
    </xf>
    <xf numFmtId="0" fontId="1" fillId="0" borderId="68" xfId="0" applyNumberFormat="1" applyFont="1" applyBorder="1" applyAlignment="1">
      <alignment horizontal="left" indent="1"/>
    </xf>
    <xf numFmtId="0" fontId="9" fillId="39" borderId="68" xfId="0" applyNumberFormat="1" applyFont="1" applyFill="1" applyBorder="1" applyAlignment="1">
      <alignment horizontal="center"/>
    </xf>
    <xf numFmtId="188" fontId="1" fillId="38" borderId="68" xfId="0" applyNumberFormat="1" applyFont="1" applyFill="1" applyBorder="1" applyAlignment="1">
      <alignment horizontal="center"/>
    </xf>
    <xf numFmtId="0" fontId="9" fillId="0" borderId="68" xfId="0" applyNumberFormat="1" applyFont="1" applyBorder="1" applyAlignment="1">
      <alignment horizontal="left" indent="2"/>
    </xf>
    <xf numFmtId="188" fontId="1" fillId="0" borderId="68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left"/>
    </xf>
    <xf numFmtId="0" fontId="1" fillId="0" borderId="70" xfId="0" applyNumberFormat="1" applyFont="1" applyBorder="1" applyAlignment="1">
      <alignment horizontal="right" indent="1"/>
    </xf>
    <xf numFmtId="0" fontId="1" fillId="0" borderId="71" xfId="0" applyNumberFormat="1" applyFont="1" applyBorder="1" applyAlignment="1">
      <alignment horizontal="right" indent="1"/>
    </xf>
    <xf numFmtId="0" fontId="1" fillId="0" borderId="72" xfId="0" applyNumberFormat="1" applyFont="1" applyBorder="1" applyAlignment="1">
      <alignment horizontal="right" indent="1"/>
    </xf>
    <xf numFmtId="0" fontId="18" fillId="39" borderId="73" xfId="0" applyNumberFormat="1" applyFont="1" applyFill="1" applyBorder="1" applyAlignment="1">
      <alignment horizontal="center"/>
    </xf>
    <xf numFmtId="0" fontId="18" fillId="39" borderId="68" xfId="0" applyNumberFormat="1" applyFont="1" applyFill="1" applyBorder="1" applyAlignment="1">
      <alignment horizontal="center"/>
    </xf>
    <xf numFmtId="49" fontId="5" fillId="0" borderId="74" xfId="0" applyNumberFormat="1" applyFont="1" applyBorder="1" applyAlignment="1">
      <alignment horizontal="center"/>
    </xf>
    <xf numFmtId="0" fontId="18" fillId="0" borderId="68" xfId="0" applyNumberFormat="1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190" fontId="1" fillId="0" borderId="10" xfId="0" applyNumberFormat="1" applyFont="1" applyFill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15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90" fontId="0" fillId="0" borderId="10" xfId="0" applyNumberFormat="1" applyFont="1" applyFill="1" applyBorder="1" applyAlignment="1">
      <alignment horizontal="center" vertical="center" wrapText="1"/>
    </xf>
    <xf numFmtId="2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36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98" fontId="0" fillId="0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87" fontId="0" fillId="33" borderId="10" xfId="68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 6" xfId="54"/>
    <cellStyle name="Обычный_minen_114_p1.2" xfId="55"/>
    <cellStyle name="Обычный_Инвестиции Сети Сбыты ЭСО" xfId="56"/>
    <cellStyle name="Обычный_Курганэнерго 25.06 RAB (1)" xfId="57"/>
    <cellStyle name="Обычный_мой minenПриложение №1 Приложение 2 неправельно 2 3" xfId="58"/>
    <cellStyle name="Обычный_Приложение 12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60;&#1086;&#1088;&#1084;&#1072;%20&#1052;&#1080;&#1085;&#1069;&#1085;&#1077;&#1088;&#1075;&#1086;%20&#1079;&#1072;%201%20&#1087;&#1086;&#1083;&#1091;&#1075;&#1086;&#1076;&#1080;&#1077;%202016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8 "/>
      <sheetName val="9"/>
      <sheetName val="11.1"/>
      <sheetName val="11.2 "/>
      <sheetName val="12"/>
      <sheetName val="13"/>
    </sheetNames>
    <sheetDataSet>
      <sheetData sheetId="0">
        <row r="23">
          <cell r="B23" t="str">
            <v>Реконструкция 2КЛ-10 кВ от ПС "Новая" (ул.Строителей) до РП-5 (ул.Пионерская, 20Б)</v>
          </cell>
        </row>
        <row r="24">
          <cell r="B24" t="str">
            <v>Реконструкция 2КЛ-10 кВ  от ТП-78 (ул.Первомайская, 37А) до ТП-79 (ул.Строителей, 22А) </v>
          </cell>
        </row>
        <row r="26">
          <cell r="B26" t="str">
    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    </cell>
        </row>
        <row r="27">
          <cell r="B27" t="str">
    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="90" zoomScaleNormal="90" zoomScalePageLayoutView="0" workbookViewId="0" topLeftCell="A1">
      <selection activeCell="AF18" sqref="AF18"/>
    </sheetView>
  </sheetViews>
  <sheetFormatPr defaultColWidth="9.140625" defaultRowHeight="12.75"/>
  <cols>
    <col min="1" max="1" width="5.421875" style="79" customWidth="1"/>
    <col min="2" max="2" width="41.7109375" style="80" customWidth="1"/>
    <col min="3" max="3" width="7.8515625" style="80" customWidth="1"/>
    <col min="4" max="4" width="8.57421875" style="80" customWidth="1"/>
    <col min="5" max="5" width="11.421875" style="80" customWidth="1"/>
    <col min="6" max="6" width="7.7109375" style="80" customWidth="1"/>
    <col min="7" max="7" width="9.8515625" style="80" customWidth="1"/>
    <col min="8" max="8" width="7.7109375" style="80" customWidth="1"/>
    <col min="9" max="9" width="11.28125" style="80" customWidth="1"/>
    <col min="10" max="10" width="8.140625" style="80" customWidth="1"/>
    <col min="11" max="11" width="7.421875" style="80" customWidth="1"/>
    <col min="12" max="12" width="8.140625" style="80" customWidth="1"/>
    <col min="13" max="13" width="8.00390625" style="80" customWidth="1"/>
    <col min="14" max="14" width="9.421875" style="80" customWidth="1"/>
    <col min="15" max="15" width="10.57421875" style="80" customWidth="1"/>
    <col min="16" max="17" width="9.421875" style="80" customWidth="1"/>
    <col min="18" max="18" width="10.140625" style="57" customWidth="1"/>
    <col min="19" max="19" width="8.57421875" style="57" customWidth="1"/>
    <col min="20" max="20" width="8.28125" style="57" customWidth="1"/>
    <col min="21" max="21" width="9.421875" style="57" customWidth="1"/>
    <col min="22" max="22" width="8.8515625" style="57" customWidth="1"/>
    <col min="23" max="23" width="13.8515625" style="57" customWidth="1"/>
    <col min="24" max="24" width="15.140625" style="57" hidden="1" customWidth="1"/>
    <col min="25" max="25" width="13.8515625" style="57" hidden="1" customWidth="1"/>
    <col min="26" max="26" width="12.00390625" style="57" hidden="1" customWidth="1"/>
    <col min="27" max="27" width="14.00390625" style="57" hidden="1" customWidth="1"/>
    <col min="28" max="29" width="0" style="57" hidden="1" customWidth="1"/>
    <col min="30" max="30" width="9.140625" style="57" customWidth="1"/>
    <col min="31" max="31" width="13.421875" style="57" hidden="1" customWidth="1"/>
    <col min="32" max="16384" width="9.140625" style="57" customWidth="1"/>
  </cols>
  <sheetData>
    <row r="1" spans="1:23" ht="15">
      <c r="A1" s="10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T1" s="1"/>
      <c r="U1" s="1"/>
      <c r="V1" s="11"/>
      <c r="W1" s="12" t="s">
        <v>20</v>
      </c>
    </row>
    <row r="2" spans="1:23" ht="15">
      <c r="A2" s="10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T2" s="1"/>
      <c r="U2" s="1"/>
      <c r="V2" s="11"/>
      <c r="W2" s="12" t="s">
        <v>0</v>
      </c>
    </row>
    <row r="3" spans="1:23" ht="15">
      <c r="A3" s="10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T3" s="1"/>
      <c r="U3" s="1"/>
      <c r="V3" s="11"/>
      <c r="W3" s="12" t="s">
        <v>1</v>
      </c>
    </row>
    <row r="4" spans="1:23" ht="12.75">
      <c r="A4" s="10"/>
      <c r="B4" s="2"/>
      <c r="C4" s="2"/>
      <c r="D4" s="2"/>
      <c r="E4" s="2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"/>
      <c r="T4" s="13"/>
      <c r="U4" s="13"/>
      <c r="V4" s="13"/>
      <c r="W4" s="13"/>
    </row>
    <row r="5" spans="1:22" ht="12.7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1"/>
      <c r="R5" s="9"/>
      <c r="S5" s="9"/>
      <c r="T5" s="9"/>
      <c r="U5" s="9"/>
      <c r="V5" s="9"/>
    </row>
    <row r="6" spans="1:22" ht="15.75">
      <c r="A6" s="350" t="s">
        <v>22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9"/>
      <c r="S6" s="9"/>
      <c r="T6" s="9"/>
      <c r="U6" s="9"/>
      <c r="V6" s="9"/>
    </row>
    <row r="7" spans="1:22" ht="17.25" customHeight="1">
      <c r="A7" s="351" t="s">
        <v>16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9"/>
      <c r="S7" s="9"/>
      <c r="T7" s="9"/>
      <c r="U7" s="9"/>
      <c r="V7" s="9"/>
    </row>
    <row r="8" spans="1:23" ht="15" customHeight="1">
      <c r="A8" s="114"/>
      <c r="B8" s="114"/>
      <c r="C8" s="114"/>
      <c r="D8" s="114"/>
      <c r="E8" s="360" t="s">
        <v>319</v>
      </c>
      <c r="F8" s="360"/>
      <c r="G8" s="360"/>
      <c r="H8" s="360"/>
      <c r="I8" s="360"/>
      <c r="J8" s="114"/>
      <c r="K8" s="114"/>
      <c r="L8" s="114"/>
      <c r="M8" s="114"/>
      <c r="N8" s="115"/>
      <c r="O8" s="115"/>
      <c r="P8" s="115"/>
      <c r="Q8" s="115"/>
      <c r="R8" s="116"/>
      <c r="S8" s="116"/>
      <c r="T8" s="356"/>
      <c r="U8" s="356"/>
      <c r="V8" s="356"/>
      <c r="W8" s="356"/>
    </row>
    <row r="9" spans="1:23" ht="15" customHeight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  <c r="O9" s="115"/>
      <c r="P9" s="115"/>
      <c r="Q9" s="115"/>
      <c r="R9" s="116"/>
      <c r="S9" s="116"/>
      <c r="T9" s="361" t="s">
        <v>30</v>
      </c>
      <c r="U9" s="362"/>
      <c r="V9" s="362"/>
      <c r="W9" s="363"/>
    </row>
    <row r="10" spans="1:23" ht="25.5" customHeight="1">
      <c r="A10" s="357" t="s">
        <v>2</v>
      </c>
      <c r="B10" s="348" t="s">
        <v>3</v>
      </c>
      <c r="C10" s="348" t="s">
        <v>31</v>
      </c>
      <c r="D10" s="348" t="s">
        <v>307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 t="s">
        <v>42</v>
      </c>
      <c r="O10" s="348"/>
      <c r="P10" s="348" t="s">
        <v>21</v>
      </c>
      <c r="Q10" s="348"/>
      <c r="R10" s="364" t="s">
        <v>44</v>
      </c>
      <c r="S10" s="359" t="s">
        <v>33</v>
      </c>
      <c r="T10" s="359"/>
      <c r="U10" s="359"/>
      <c r="V10" s="359"/>
      <c r="W10" s="353" t="s">
        <v>34</v>
      </c>
    </row>
    <row r="11" spans="1:23" ht="24.75" customHeight="1">
      <c r="A11" s="358"/>
      <c r="B11" s="349"/>
      <c r="C11" s="349"/>
      <c r="D11" s="349" t="s">
        <v>19</v>
      </c>
      <c r="E11" s="349"/>
      <c r="F11" s="349" t="s">
        <v>4</v>
      </c>
      <c r="G11" s="349"/>
      <c r="H11" s="349" t="s">
        <v>5</v>
      </c>
      <c r="I11" s="349"/>
      <c r="J11" s="349" t="s">
        <v>6</v>
      </c>
      <c r="K11" s="349"/>
      <c r="L11" s="349" t="s">
        <v>7</v>
      </c>
      <c r="M11" s="349"/>
      <c r="N11" s="349"/>
      <c r="O11" s="349"/>
      <c r="P11" s="349"/>
      <c r="Q11" s="349"/>
      <c r="R11" s="355"/>
      <c r="S11" s="352" t="s">
        <v>35</v>
      </c>
      <c r="T11" s="355" t="s">
        <v>36</v>
      </c>
      <c r="U11" s="355" t="s">
        <v>37</v>
      </c>
      <c r="V11" s="355"/>
      <c r="W11" s="354"/>
    </row>
    <row r="12" spans="1:24" ht="167.25" customHeight="1">
      <c r="A12" s="358"/>
      <c r="B12" s="349"/>
      <c r="C12" s="349"/>
      <c r="D12" s="4" t="s">
        <v>17</v>
      </c>
      <c r="E12" s="4" t="s">
        <v>18</v>
      </c>
      <c r="F12" s="4" t="s">
        <v>17</v>
      </c>
      <c r="G12" s="4" t="s">
        <v>18</v>
      </c>
      <c r="H12" s="4" t="s">
        <v>17</v>
      </c>
      <c r="I12" s="4" t="s">
        <v>18</v>
      </c>
      <c r="J12" s="4" t="s">
        <v>17</v>
      </c>
      <c r="K12" s="4" t="s">
        <v>18</v>
      </c>
      <c r="L12" s="4" t="s">
        <v>17</v>
      </c>
      <c r="M12" s="323" t="s">
        <v>18</v>
      </c>
      <c r="N12" s="4" t="s">
        <v>43</v>
      </c>
      <c r="O12" s="4" t="s">
        <v>32</v>
      </c>
      <c r="P12" s="4" t="s">
        <v>19</v>
      </c>
      <c r="Q12" s="4" t="s">
        <v>32</v>
      </c>
      <c r="R12" s="355"/>
      <c r="S12" s="352"/>
      <c r="T12" s="355"/>
      <c r="U12" s="15" t="s">
        <v>38</v>
      </c>
      <c r="V12" s="15" t="s">
        <v>40</v>
      </c>
      <c r="W12" s="354"/>
      <c r="X12" s="111">
        <f>SUM(X14:AA14)</f>
        <v>0.8358247966101695</v>
      </c>
    </row>
    <row r="13" spans="1:27" ht="15.75" customHeight="1" thickBot="1">
      <c r="A13" s="153">
        <v>1</v>
      </c>
      <c r="B13" s="154">
        <v>2</v>
      </c>
      <c r="C13" s="155">
        <v>3</v>
      </c>
      <c r="D13" s="155">
        <v>4</v>
      </c>
      <c r="E13" s="155">
        <v>5</v>
      </c>
      <c r="F13" s="155">
        <v>6</v>
      </c>
      <c r="G13" s="155">
        <v>7</v>
      </c>
      <c r="H13" s="155">
        <v>8</v>
      </c>
      <c r="I13" s="155">
        <v>9</v>
      </c>
      <c r="J13" s="155">
        <v>10</v>
      </c>
      <c r="K13" s="155">
        <v>11</v>
      </c>
      <c r="L13" s="155">
        <v>12</v>
      </c>
      <c r="M13" s="155">
        <v>13</v>
      </c>
      <c r="N13" s="155">
        <v>14</v>
      </c>
      <c r="O13" s="155">
        <v>15</v>
      </c>
      <c r="P13" s="155">
        <v>16</v>
      </c>
      <c r="Q13" s="155">
        <v>17</v>
      </c>
      <c r="R13" s="156">
        <v>18</v>
      </c>
      <c r="S13" s="156">
        <v>19</v>
      </c>
      <c r="T13" s="156">
        <v>20</v>
      </c>
      <c r="U13" s="157">
        <v>21</v>
      </c>
      <c r="V13" s="157">
        <v>22</v>
      </c>
      <c r="W13" s="158">
        <v>23</v>
      </c>
      <c r="X13" s="90">
        <v>1</v>
      </c>
      <c r="Y13" s="30">
        <v>2</v>
      </c>
      <c r="Z13" s="30">
        <v>3</v>
      </c>
      <c r="AA13" s="30">
        <v>4</v>
      </c>
    </row>
    <row r="14" spans="1:27" ht="15.75" customHeight="1">
      <c r="A14" s="218"/>
      <c r="B14" s="232" t="s">
        <v>262</v>
      </c>
      <c r="C14" s="233"/>
      <c r="D14" s="234">
        <f aca="true" t="shared" si="0" ref="D14:U14">D15+D26</f>
        <v>24.2398422</v>
      </c>
      <c r="E14" s="234">
        <f t="shared" si="0"/>
        <v>0.98627326</v>
      </c>
      <c r="F14" s="234">
        <f t="shared" si="0"/>
        <v>0</v>
      </c>
      <c r="G14" s="234">
        <f t="shared" si="0"/>
        <v>0.03216056</v>
      </c>
      <c r="H14" s="234">
        <f t="shared" si="0"/>
        <v>0.9409792</v>
      </c>
      <c r="I14" s="234">
        <f t="shared" si="0"/>
        <v>0.9541127</v>
      </c>
      <c r="J14" s="234">
        <f t="shared" si="0"/>
        <v>2.894339</v>
      </c>
      <c r="K14" s="234">
        <f t="shared" si="0"/>
        <v>0</v>
      </c>
      <c r="L14" s="234">
        <f t="shared" si="0"/>
        <v>20.404524</v>
      </c>
      <c r="M14" s="234">
        <f t="shared" si="0"/>
        <v>0</v>
      </c>
      <c r="N14" s="234">
        <f t="shared" si="0"/>
        <v>0.8358247966101695</v>
      </c>
      <c r="O14" s="234">
        <f>O15+O26</f>
        <v>0.8085700847457628</v>
      </c>
      <c r="P14" s="234">
        <f t="shared" si="0"/>
        <v>0.8358247966101695</v>
      </c>
      <c r="Q14" s="234">
        <f t="shared" si="0"/>
        <v>0.8085700847457628</v>
      </c>
      <c r="R14" s="234">
        <f>R15+R26</f>
        <v>23.253568939999997</v>
      </c>
      <c r="S14" s="234">
        <f t="shared" si="0"/>
        <v>23.253568939999997</v>
      </c>
      <c r="T14" s="234">
        <f>E14/D14</f>
        <v>0.04068810563461507</v>
      </c>
      <c r="U14" s="234">
        <f t="shared" si="0"/>
        <v>0</v>
      </c>
      <c r="V14" s="234">
        <f>V15+V26</f>
        <v>0.98627326</v>
      </c>
      <c r="W14" s="235"/>
      <c r="X14">
        <f>G14/1.18</f>
        <v>0.02725471186440678</v>
      </c>
      <c r="Y14" s="111">
        <f>I14/1.18</f>
        <v>0.8085700847457628</v>
      </c>
      <c r="Z14">
        <f>K14/1.18</f>
        <v>0</v>
      </c>
      <c r="AA14" s="111">
        <f>M14/1.18</f>
        <v>0</v>
      </c>
    </row>
    <row r="15" spans="1:24" ht="31.5" customHeight="1">
      <c r="A15" s="167" t="s">
        <v>8</v>
      </c>
      <c r="B15" s="165" t="s">
        <v>71</v>
      </c>
      <c r="C15" s="88"/>
      <c r="D15" s="224">
        <f aca="true" t="shared" si="1" ref="D15:U15">D16+D19+D24+D25</f>
        <v>24.2398422</v>
      </c>
      <c r="E15" s="224">
        <f t="shared" si="1"/>
        <v>0.98627326</v>
      </c>
      <c r="F15" s="224">
        <f t="shared" si="1"/>
        <v>0</v>
      </c>
      <c r="G15" s="224">
        <f t="shared" si="1"/>
        <v>0.03216056</v>
      </c>
      <c r="H15" s="224">
        <f t="shared" si="1"/>
        <v>0.9409792</v>
      </c>
      <c r="I15" s="224">
        <f t="shared" si="1"/>
        <v>0.9541127</v>
      </c>
      <c r="J15" s="224">
        <f t="shared" si="1"/>
        <v>2.894339</v>
      </c>
      <c r="K15" s="224">
        <f t="shared" si="1"/>
        <v>0</v>
      </c>
      <c r="L15" s="224">
        <f t="shared" si="1"/>
        <v>20.404524</v>
      </c>
      <c r="M15" s="224">
        <f t="shared" si="1"/>
        <v>0</v>
      </c>
      <c r="N15" s="224">
        <f t="shared" si="1"/>
        <v>0.8358247966101695</v>
      </c>
      <c r="O15" s="224">
        <f>O16+O19+O24+O25</f>
        <v>0.8085700847457628</v>
      </c>
      <c r="P15" s="224">
        <f t="shared" si="1"/>
        <v>0.8358247966101695</v>
      </c>
      <c r="Q15" s="224">
        <f t="shared" si="1"/>
        <v>0.8085700847457628</v>
      </c>
      <c r="R15" s="224">
        <f t="shared" si="1"/>
        <v>23.253568939999997</v>
      </c>
      <c r="S15" s="224">
        <f t="shared" si="1"/>
        <v>23.253568939999997</v>
      </c>
      <c r="T15" s="224">
        <f>T16+T19+T24+T25</f>
        <v>1.025068807959469</v>
      </c>
      <c r="U15" s="224">
        <f t="shared" si="1"/>
        <v>0</v>
      </c>
      <c r="V15" s="224">
        <f>V16+V19+V24+V25</f>
        <v>0.98627326</v>
      </c>
      <c r="W15" s="159"/>
      <c r="X15">
        <f>D14/1.18</f>
        <v>20.542239152542372</v>
      </c>
    </row>
    <row r="16" spans="1:23" ht="28.5">
      <c r="A16" s="169" t="s">
        <v>10</v>
      </c>
      <c r="B16" s="166" t="s">
        <v>11</v>
      </c>
      <c r="C16" s="89"/>
      <c r="D16" s="225">
        <f aca="true" t="shared" si="2" ref="D16:U16">SUM(D17:D18)</f>
        <v>3.8353182</v>
      </c>
      <c r="E16" s="225">
        <f t="shared" si="2"/>
        <v>0.98627326</v>
      </c>
      <c r="F16" s="225">
        <f t="shared" si="2"/>
        <v>0</v>
      </c>
      <c r="G16" s="225">
        <f t="shared" si="2"/>
        <v>0.03216056</v>
      </c>
      <c r="H16" s="225">
        <f t="shared" si="2"/>
        <v>0.9409792</v>
      </c>
      <c r="I16" s="225">
        <f t="shared" si="2"/>
        <v>0.9541127</v>
      </c>
      <c r="J16" s="225">
        <f t="shared" si="2"/>
        <v>2.894339</v>
      </c>
      <c r="K16" s="225">
        <f t="shared" si="2"/>
        <v>0</v>
      </c>
      <c r="L16" s="225">
        <f t="shared" si="2"/>
        <v>0</v>
      </c>
      <c r="M16" s="225">
        <f t="shared" si="2"/>
        <v>0</v>
      </c>
      <c r="N16" s="225">
        <f t="shared" si="2"/>
        <v>0.8358247966101695</v>
      </c>
      <c r="O16" s="225">
        <f>SUM(O17:O18)</f>
        <v>0.8085700847457628</v>
      </c>
      <c r="P16" s="225">
        <f t="shared" si="2"/>
        <v>0.8358247966101695</v>
      </c>
      <c r="Q16" s="225">
        <f t="shared" si="2"/>
        <v>0.8085700847457628</v>
      </c>
      <c r="R16" s="225">
        <f t="shared" si="2"/>
        <v>2.84904494</v>
      </c>
      <c r="S16" s="225">
        <f t="shared" si="2"/>
        <v>2.84904494</v>
      </c>
      <c r="T16" s="225">
        <f t="shared" si="2"/>
        <v>1.025068807959469</v>
      </c>
      <c r="U16" s="225">
        <f t="shared" si="2"/>
        <v>0</v>
      </c>
      <c r="V16" s="225">
        <f>SUM(V17:V18)</f>
        <v>0.98627326</v>
      </c>
      <c r="W16" s="160"/>
    </row>
    <row r="17" spans="1:31" ht="39" customHeight="1">
      <c r="A17" s="231" t="s">
        <v>90</v>
      </c>
      <c r="B17" s="145" t="s">
        <v>292</v>
      </c>
      <c r="C17" s="91"/>
      <c r="D17" s="226">
        <f>F17+H17+J17+L17</f>
        <v>2.894339</v>
      </c>
      <c r="E17" s="226">
        <f>G17+I17+K17+M17</f>
        <v>0.03216056</v>
      </c>
      <c r="F17" s="226"/>
      <c r="G17" s="227">
        <v>0.03216056</v>
      </c>
      <c r="H17" s="226"/>
      <c r="I17" s="226"/>
      <c r="J17" s="226">
        <v>2.894339</v>
      </c>
      <c r="K17" s="226"/>
      <c r="L17" s="226"/>
      <c r="M17" s="226"/>
      <c r="N17" s="226">
        <f>E17/1.18</f>
        <v>0.02725471186440678</v>
      </c>
      <c r="O17" s="226">
        <f>I17/1.18</f>
        <v>0</v>
      </c>
      <c r="P17" s="226">
        <f>N17</f>
        <v>0.02725471186440678</v>
      </c>
      <c r="Q17" s="226">
        <f>O17</f>
        <v>0</v>
      </c>
      <c r="R17" s="226">
        <f>D17-E17</f>
        <v>2.86217844</v>
      </c>
      <c r="S17" s="226">
        <f>D17-U17-V17</f>
        <v>2.86217844</v>
      </c>
      <c r="T17" s="226">
        <f>E17/D17</f>
        <v>0.011111538765846017</v>
      </c>
      <c r="U17" s="226">
        <v>0</v>
      </c>
      <c r="V17" s="226">
        <f>E17</f>
        <v>0.03216056</v>
      </c>
      <c r="W17" s="162"/>
      <c r="AE17" s="162" t="s">
        <v>308</v>
      </c>
    </row>
    <row r="18" spans="1:31" ht="48" customHeight="1">
      <c r="A18" s="231" t="s">
        <v>93</v>
      </c>
      <c r="B18" s="145" t="s">
        <v>293</v>
      </c>
      <c r="C18" s="91"/>
      <c r="D18" s="226">
        <f>F18+H18+J18+L18</f>
        <v>0.9409792</v>
      </c>
      <c r="E18" s="226">
        <f>G18+I18+K18+M18</f>
        <v>0.9541127</v>
      </c>
      <c r="F18" s="226"/>
      <c r="G18" s="227"/>
      <c r="H18" s="226">
        <v>0.9409792</v>
      </c>
      <c r="I18" s="226">
        <v>0.9541127</v>
      </c>
      <c r="J18" s="226"/>
      <c r="K18" s="226"/>
      <c r="L18" s="226"/>
      <c r="M18" s="226"/>
      <c r="N18" s="226">
        <f>E18/1.18</f>
        <v>0.8085700847457628</v>
      </c>
      <c r="O18" s="226">
        <f>I18/1.18</f>
        <v>0.8085700847457628</v>
      </c>
      <c r="P18" s="226">
        <f>N18</f>
        <v>0.8085700847457628</v>
      </c>
      <c r="Q18" s="226">
        <f>O18</f>
        <v>0.8085700847457628</v>
      </c>
      <c r="R18" s="226">
        <f>D18-E18</f>
        <v>-0.01313350000000002</v>
      </c>
      <c r="S18" s="226">
        <f>D18-U18-V18</f>
        <v>-0.01313350000000002</v>
      </c>
      <c r="T18" s="226">
        <f>E18/D18</f>
        <v>1.013957269193623</v>
      </c>
      <c r="U18" s="226">
        <v>0</v>
      </c>
      <c r="V18" s="226">
        <f>E18</f>
        <v>0.9541127</v>
      </c>
      <c r="W18" s="162"/>
      <c r="AE18" s="162" t="s">
        <v>309</v>
      </c>
    </row>
    <row r="19" spans="1:31" ht="28.5">
      <c r="A19" s="168" t="s">
        <v>12</v>
      </c>
      <c r="B19" s="166" t="s">
        <v>259</v>
      </c>
      <c r="C19" s="89"/>
      <c r="D19" s="225">
        <f>SUM(D20:D23)</f>
        <v>20.404524</v>
      </c>
      <c r="E19" s="225">
        <f aca="true" t="shared" si="3" ref="E19:V19">SUM(E20:E23)</f>
        <v>0</v>
      </c>
      <c r="F19" s="225">
        <f t="shared" si="3"/>
        <v>0</v>
      </c>
      <c r="G19" s="225">
        <f t="shared" si="3"/>
        <v>0</v>
      </c>
      <c r="H19" s="225">
        <f t="shared" si="3"/>
        <v>0</v>
      </c>
      <c r="I19" s="225">
        <f t="shared" si="3"/>
        <v>0</v>
      </c>
      <c r="J19" s="225">
        <f t="shared" si="3"/>
        <v>0</v>
      </c>
      <c r="K19" s="225">
        <f t="shared" si="3"/>
        <v>0</v>
      </c>
      <c r="L19" s="225">
        <f t="shared" si="3"/>
        <v>20.404524</v>
      </c>
      <c r="M19" s="225">
        <f t="shared" si="3"/>
        <v>0</v>
      </c>
      <c r="N19" s="225">
        <f>SUM(N20:N23)</f>
        <v>0</v>
      </c>
      <c r="O19" s="225">
        <f t="shared" si="3"/>
        <v>0</v>
      </c>
      <c r="P19" s="225">
        <f t="shared" si="3"/>
        <v>0</v>
      </c>
      <c r="Q19" s="225">
        <f t="shared" si="3"/>
        <v>0</v>
      </c>
      <c r="R19" s="225">
        <f t="shared" si="3"/>
        <v>20.404524</v>
      </c>
      <c r="S19" s="225">
        <f t="shared" si="3"/>
        <v>20.404524</v>
      </c>
      <c r="T19" s="225">
        <f>SUM(T20:T23)</f>
        <v>0</v>
      </c>
      <c r="U19" s="225">
        <f t="shared" si="3"/>
        <v>0</v>
      </c>
      <c r="V19" s="225">
        <f t="shared" si="3"/>
        <v>0</v>
      </c>
      <c r="W19" s="160"/>
      <c r="AE19" s="160"/>
    </row>
    <row r="20" spans="1:31" ht="72" customHeight="1">
      <c r="A20" s="86" t="s">
        <v>41</v>
      </c>
      <c r="B20" s="29" t="s">
        <v>294</v>
      </c>
      <c r="C20" s="29"/>
      <c r="D20" s="226">
        <f aca="true" t="shared" si="4" ref="D20:E23">F20+H20+J20+L20</f>
        <v>8.90566</v>
      </c>
      <c r="E20" s="226">
        <f t="shared" si="4"/>
        <v>0</v>
      </c>
      <c r="F20" s="226"/>
      <c r="G20" s="226"/>
      <c r="H20" s="226"/>
      <c r="I20" s="226"/>
      <c r="J20" s="226"/>
      <c r="K20" s="226"/>
      <c r="L20" s="226">
        <v>8.90566</v>
      </c>
      <c r="M20" s="226"/>
      <c r="N20" s="226">
        <f>E20/1.18</f>
        <v>0</v>
      </c>
      <c r="O20" s="226">
        <f>I20/1.18</f>
        <v>0</v>
      </c>
      <c r="P20" s="226">
        <f>N20</f>
        <v>0</v>
      </c>
      <c r="Q20" s="226">
        <v>0</v>
      </c>
      <c r="R20" s="226">
        <f>D20-E20</f>
        <v>8.90566</v>
      </c>
      <c r="S20" s="226">
        <f>D20-U20-V20</f>
        <v>8.90566</v>
      </c>
      <c r="T20" s="226">
        <f>E20/D20</f>
        <v>0</v>
      </c>
      <c r="U20" s="226">
        <v>0</v>
      </c>
      <c r="V20" s="226">
        <f>E20</f>
        <v>0</v>
      </c>
      <c r="W20" s="238"/>
      <c r="AE20" s="238" t="s">
        <v>310</v>
      </c>
    </row>
    <row r="21" spans="1:31" ht="73.5" customHeight="1">
      <c r="A21" s="86" t="s">
        <v>39</v>
      </c>
      <c r="B21" s="29" t="s">
        <v>295</v>
      </c>
      <c r="C21" s="29"/>
      <c r="D21" s="226">
        <f t="shared" si="4"/>
        <v>11.498864</v>
      </c>
      <c r="E21" s="226">
        <f t="shared" si="4"/>
        <v>0</v>
      </c>
      <c r="F21" s="226"/>
      <c r="G21" s="226"/>
      <c r="H21" s="226"/>
      <c r="I21" s="226"/>
      <c r="J21" s="226"/>
      <c r="K21" s="226"/>
      <c r="L21" s="226">
        <v>11.498864</v>
      </c>
      <c r="M21" s="226"/>
      <c r="N21" s="226">
        <f>E21/1.18</f>
        <v>0</v>
      </c>
      <c r="O21" s="226">
        <f>I21/1.18</f>
        <v>0</v>
      </c>
      <c r="P21" s="226">
        <f>N21</f>
        <v>0</v>
      </c>
      <c r="Q21" s="226">
        <v>0</v>
      </c>
      <c r="R21" s="226">
        <f>D21-E21</f>
        <v>11.498864</v>
      </c>
      <c r="S21" s="226">
        <f>D21-U21-V21</f>
        <v>11.498864</v>
      </c>
      <c r="T21" s="226">
        <f>E21/D21</f>
        <v>0</v>
      </c>
      <c r="U21" s="226">
        <v>0</v>
      </c>
      <c r="V21" s="226">
        <f>E21</f>
        <v>0</v>
      </c>
      <c r="W21" s="238"/>
      <c r="AE21" s="238" t="s">
        <v>310</v>
      </c>
    </row>
    <row r="22" spans="1:23" ht="56.25" customHeight="1" hidden="1">
      <c r="A22" s="86" t="s">
        <v>107</v>
      </c>
      <c r="B22" s="29"/>
      <c r="C22" s="318"/>
      <c r="D22" s="226">
        <f>F22+H22+J22+L22</f>
        <v>0</v>
      </c>
      <c r="E22" s="226">
        <f>G22+I22+K22+M22</f>
        <v>0</v>
      </c>
      <c r="F22" s="227"/>
      <c r="G22" s="227"/>
      <c r="H22" s="227"/>
      <c r="I22" s="227"/>
      <c r="J22" s="227"/>
      <c r="K22" s="227"/>
      <c r="L22" s="227"/>
      <c r="M22" s="227"/>
      <c r="N22" s="226">
        <f>E22/1.18</f>
        <v>0</v>
      </c>
      <c r="O22" s="226">
        <f>M22/1.18</f>
        <v>0</v>
      </c>
      <c r="P22" s="226">
        <f>N22</f>
        <v>0</v>
      </c>
      <c r="Q22" s="226">
        <f>O22</f>
        <v>0</v>
      </c>
      <c r="R22" s="226">
        <f>D22-E22</f>
        <v>0</v>
      </c>
      <c r="S22" s="226">
        <f>D22-U22-V22</f>
        <v>0</v>
      </c>
      <c r="T22" s="226"/>
      <c r="U22" s="226">
        <v>0</v>
      </c>
      <c r="V22" s="226">
        <f>E22</f>
        <v>0</v>
      </c>
      <c r="W22" s="223"/>
    </row>
    <row r="23" spans="1:23" ht="56.25" customHeight="1" hidden="1">
      <c r="A23" s="86" t="s">
        <v>290</v>
      </c>
      <c r="B23" s="29"/>
      <c r="C23" s="222"/>
      <c r="D23" s="226">
        <f t="shared" si="4"/>
        <v>0</v>
      </c>
      <c r="E23" s="226">
        <f t="shared" si="4"/>
        <v>0</v>
      </c>
      <c r="F23" s="227"/>
      <c r="G23" s="227"/>
      <c r="H23" s="227"/>
      <c r="I23" s="227"/>
      <c r="J23" s="227"/>
      <c r="K23" s="227"/>
      <c r="L23" s="227"/>
      <c r="M23" s="227"/>
      <c r="N23" s="226">
        <f>E23/1.18</f>
        <v>0</v>
      </c>
      <c r="O23" s="226">
        <f>M23/1.18</f>
        <v>0</v>
      </c>
      <c r="P23" s="226">
        <f>N23</f>
        <v>0</v>
      </c>
      <c r="Q23" s="226">
        <f>O23</f>
        <v>0</v>
      </c>
      <c r="R23" s="226">
        <f>D23-E23</f>
        <v>0</v>
      </c>
      <c r="S23" s="226">
        <f>D23-U23-V23</f>
        <v>0</v>
      </c>
      <c r="T23" s="226"/>
      <c r="U23" s="226">
        <v>0</v>
      </c>
      <c r="V23" s="226">
        <f>E23</f>
        <v>0</v>
      </c>
      <c r="W23" s="223"/>
    </row>
    <row r="24" spans="1:23" s="28" customFormat="1" ht="28.5">
      <c r="A24" s="168" t="s">
        <v>72</v>
      </c>
      <c r="B24" s="166" t="s">
        <v>260</v>
      </c>
      <c r="C24" s="89"/>
      <c r="D24" s="225"/>
      <c r="E24" s="225"/>
      <c r="F24" s="228"/>
      <c r="G24" s="225"/>
      <c r="H24" s="228"/>
      <c r="I24" s="225"/>
      <c r="J24" s="228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160"/>
    </row>
    <row r="25" spans="1:23" s="28" customFormat="1" ht="50.25" customHeight="1">
      <c r="A25" s="168" t="s">
        <v>111</v>
      </c>
      <c r="B25" s="166" t="s">
        <v>261</v>
      </c>
      <c r="C25" s="89"/>
      <c r="D25" s="225"/>
      <c r="E25" s="225"/>
      <c r="F25" s="228"/>
      <c r="G25" s="225"/>
      <c r="H25" s="228"/>
      <c r="I25" s="225"/>
      <c r="J25" s="228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160"/>
    </row>
    <row r="26" spans="1:23" s="8" customFormat="1" ht="14.25">
      <c r="A26" s="167" t="s">
        <v>118</v>
      </c>
      <c r="B26" s="165" t="s">
        <v>13</v>
      </c>
      <c r="C26" s="88"/>
      <c r="D26" s="224">
        <f>F26+H26+J26+L26</f>
        <v>0</v>
      </c>
      <c r="E26" s="224">
        <f>G26+I26+K26+M26</f>
        <v>0</v>
      </c>
      <c r="F26" s="224">
        <f>F27+F28</f>
        <v>0</v>
      </c>
      <c r="G26" s="224">
        <f aca="true" t="shared" si="5" ref="G26:R26">G27+G28</f>
        <v>0</v>
      </c>
      <c r="H26" s="224">
        <f t="shared" si="5"/>
        <v>0</v>
      </c>
      <c r="I26" s="224">
        <f t="shared" si="5"/>
        <v>0</v>
      </c>
      <c r="J26" s="224">
        <f t="shared" si="5"/>
        <v>0</v>
      </c>
      <c r="K26" s="224">
        <f t="shared" si="5"/>
        <v>0</v>
      </c>
      <c r="L26" s="224">
        <f t="shared" si="5"/>
        <v>0</v>
      </c>
      <c r="M26" s="224">
        <f t="shared" si="5"/>
        <v>0</v>
      </c>
      <c r="N26" s="224">
        <f t="shared" si="5"/>
        <v>0</v>
      </c>
      <c r="O26" s="224">
        <f t="shared" si="5"/>
        <v>0</v>
      </c>
      <c r="P26" s="224">
        <f t="shared" si="5"/>
        <v>0</v>
      </c>
      <c r="Q26" s="224">
        <f t="shared" si="5"/>
        <v>0</v>
      </c>
      <c r="R26" s="224">
        <f t="shared" si="5"/>
        <v>0</v>
      </c>
      <c r="S26" s="224">
        <f>D26-U26-V26</f>
        <v>0</v>
      </c>
      <c r="T26" s="224">
        <f>E26-V26-W26</f>
        <v>0</v>
      </c>
      <c r="U26" s="224">
        <v>0</v>
      </c>
      <c r="V26" s="224">
        <f aca="true" t="shared" si="6" ref="V26:V35">E26</f>
        <v>0</v>
      </c>
      <c r="W26" s="159"/>
    </row>
    <row r="27" spans="1:23" s="28" customFormat="1" ht="31.5">
      <c r="A27" s="161" t="s">
        <v>14</v>
      </c>
      <c r="B27" s="87" t="s">
        <v>11</v>
      </c>
      <c r="C27" s="89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160"/>
    </row>
    <row r="28" spans="1:23" s="28" customFormat="1" ht="20.25" customHeight="1">
      <c r="A28" s="161" t="s">
        <v>23</v>
      </c>
      <c r="B28" s="87" t="s">
        <v>73</v>
      </c>
      <c r="C28" s="89"/>
      <c r="D28" s="225">
        <f>SUM(D29:D36)</f>
        <v>0</v>
      </c>
      <c r="E28" s="225">
        <f aca="true" t="shared" si="7" ref="E28:V28">SUM(E29:E36)</f>
        <v>0</v>
      </c>
      <c r="F28" s="225">
        <f t="shared" si="7"/>
        <v>0</v>
      </c>
      <c r="G28" s="225">
        <f t="shared" si="7"/>
        <v>0</v>
      </c>
      <c r="H28" s="225">
        <f t="shared" si="7"/>
        <v>0</v>
      </c>
      <c r="I28" s="225">
        <f t="shared" si="7"/>
        <v>0</v>
      </c>
      <c r="J28" s="225">
        <f t="shared" si="7"/>
        <v>0</v>
      </c>
      <c r="K28" s="225">
        <f t="shared" si="7"/>
        <v>0</v>
      </c>
      <c r="L28" s="225">
        <f>SUM(L29:L36)</f>
        <v>0</v>
      </c>
      <c r="M28" s="225">
        <f t="shared" si="7"/>
        <v>0</v>
      </c>
      <c r="N28" s="225">
        <f>SUM(N29:N36)</f>
        <v>0</v>
      </c>
      <c r="O28" s="225">
        <f t="shared" si="7"/>
        <v>0</v>
      </c>
      <c r="P28" s="225">
        <f t="shared" si="7"/>
        <v>0</v>
      </c>
      <c r="Q28" s="225">
        <f t="shared" si="7"/>
        <v>0</v>
      </c>
      <c r="R28" s="225">
        <f t="shared" si="7"/>
        <v>0</v>
      </c>
      <c r="S28" s="225">
        <f t="shared" si="7"/>
        <v>0</v>
      </c>
      <c r="T28" s="225">
        <f t="shared" si="7"/>
        <v>0</v>
      </c>
      <c r="U28" s="225">
        <f t="shared" si="7"/>
        <v>0</v>
      </c>
      <c r="V28" s="225">
        <f t="shared" si="7"/>
        <v>0</v>
      </c>
      <c r="W28" s="160"/>
    </row>
    <row r="29" spans="1:23" s="28" customFormat="1" ht="58.5" customHeight="1" hidden="1">
      <c r="A29" s="86" t="s">
        <v>24</v>
      </c>
      <c r="B29" s="143"/>
      <c r="C29" s="31"/>
      <c r="D29" s="226">
        <f aca="true" t="shared" si="8" ref="D29:D37">F29+H29+J29+L29</f>
        <v>0</v>
      </c>
      <c r="E29" s="226">
        <f aca="true" t="shared" si="9" ref="E29:E37">G29+I29+K29+M29</f>
        <v>0</v>
      </c>
      <c r="F29" s="226"/>
      <c r="G29" s="226"/>
      <c r="H29" s="226"/>
      <c r="I29" s="227"/>
      <c r="J29" s="226"/>
      <c r="K29" s="226"/>
      <c r="L29" s="227"/>
      <c r="M29" s="226"/>
      <c r="N29" s="226">
        <f aca="true" t="shared" si="10" ref="N29:N37">E29/1.18</f>
        <v>0</v>
      </c>
      <c r="O29" s="226">
        <f aca="true" t="shared" si="11" ref="O29:O35">M29/1.18</f>
        <v>0</v>
      </c>
      <c r="P29" s="226">
        <f>N29</f>
        <v>0</v>
      </c>
      <c r="Q29" s="226">
        <f>O29</f>
        <v>0</v>
      </c>
      <c r="R29" s="226">
        <f aca="true" t="shared" si="12" ref="R29:R37">D29-E29</f>
        <v>0</v>
      </c>
      <c r="S29" s="226">
        <f>D29-U29-V29</f>
        <v>0</v>
      </c>
      <c r="T29" s="226"/>
      <c r="U29" s="226">
        <v>0</v>
      </c>
      <c r="V29" s="226">
        <f t="shared" si="6"/>
        <v>0</v>
      </c>
      <c r="W29" s="162"/>
    </row>
    <row r="30" spans="1:23" s="28" customFormat="1" ht="29.25" customHeight="1" hidden="1">
      <c r="A30" s="86" t="s">
        <v>25</v>
      </c>
      <c r="B30" s="143"/>
      <c r="C30" s="31"/>
      <c r="D30" s="226">
        <f t="shared" si="8"/>
        <v>0</v>
      </c>
      <c r="E30" s="226">
        <f t="shared" si="9"/>
        <v>0</v>
      </c>
      <c r="F30" s="226"/>
      <c r="G30" s="227"/>
      <c r="H30" s="226"/>
      <c r="I30" s="227"/>
      <c r="J30" s="226"/>
      <c r="K30" s="226"/>
      <c r="L30" s="226"/>
      <c r="M30" s="226"/>
      <c r="N30" s="226">
        <f t="shared" si="10"/>
        <v>0</v>
      </c>
      <c r="O30" s="226">
        <f t="shared" si="11"/>
        <v>0</v>
      </c>
      <c r="P30" s="226">
        <f>N30</f>
        <v>0</v>
      </c>
      <c r="Q30" s="226">
        <f>O30</f>
        <v>0</v>
      </c>
      <c r="R30" s="226">
        <f t="shared" si="12"/>
        <v>0</v>
      </c>
      <c r="S30" s="226">
        <f>D30-U30-V30</f>
        <v>0</v>
      </c>
      <c r="T30" s="226"/>
      <c r="U30" s="226">
        <v>0</v>
      </c>
      <c r="V30" s="226">
        <f t="shared" si="6"/>
        <v>0</v>
      </c>
      <c r="W30" s="162"/>
    </row>
    <row r="31" spans="1:23" s="28" customFormat="1" ht="42.75" customHeight="1" hidden="1">
      <c r="A31" s="86" t="s">
        <v>26</v>
      </c>
      <c r="B31" s="144"/>
      <c r="C31" s="29"/>
      <c r="D31" s="226">
        <f t="shared" si="8"/>
        <v>0</v>
      </c>
      <c r="E31" s="226">
        <f t="shared" si="9"/>
        <v>0</v>
      </c>
      <c r="F31" s="226"/>
      <c r="G31" s="226"/>
      <c r="H31" s="227"/>
      <c r="I31" s="227"/>
      <c r="J31" s="227"/>
      <c r="K31" s="226"/>
      <c r="L31" s="226"/>
      <c r="M31" s="226"/>
      <c r="N31" s="226">
        <f t="shared" si="10"/>
        <v>0</v>
      </c>
      <c r="O31" s="226">
        <f t="shared" si="11"/>
        <v>0</v>
      </c>
      <c r="P31" s="226">
        <f aca="true" t="shared" si="13" ref="P31:P37">N31</f>
        <v>0</v>
      </c>
      <c r="Q31" s="226">
        <v>0</v>
      </c>
      <c r="R31" s="226">
        <f t="shared" si="12"/>
        <v>0</v>
      </c>
      <c r="S31" s="226">
        <f>D31-U31-V31</f>
        <v>0</v>
      </c>
      <c r="T31" s="226"/>
      <c r="U31" s="226">
        <v>0</v>
      </c>
      <c r="V31" s="226">
        <f t="shared" si="6"/>
        <v>0</v>
      </c>
      <c r="W31" s="162"/>
    </row>
    <row r="32" spans="1:23" s="28" customFormat="1" ht="46.5" customHeight="1" hidden="1">
      <c r="A32" s="86" t="s">
        <v>27</v>
      </c>
      <c r="B32" s="144"/>
      <c r="C32" s="29"/>
      <c r="D32" s="226">
        <f t="shared" si="8"/>
        <v>0</v>
      </c>
      <c r="E32" s="226">
        <f t="shared" si="9"/>
        <v>0</v>
      </c>
      <c r="F32" s="226"/>
      <c r="G32" s="226"/>
      <c r="H32" s="227"/>
      <c r="I32" s="227"/>
      <c r="J32" s="227"/>
      <c r="K32" s="226"/>
      <c r="L32" s="226"/>
      <c r="M32" s="226"/>
      <c r="N32" s="226">
        <f t="shared" si="10"/>
        <v>0</v>
      </c>
      <c r="O32" s="226">
        <f t="shared" si="11"/>
        <v>0</v>
      </c>
      <c r="P32" s="226">
        <f t="shared" si="13"/>
        <v>0</v>
      </c>
      <c r="Q32" s="226">
        <v>0</v>
      </c>
      <c r="R32" s="226">
        <f t="shared" si="12"/>
        <v>0</v>
      </c>
      <c r="S32" s="226">
        <f>D32-U32-V32</f>
        <v>0</v>
      </c>
      <c r="T32" s="226"/>
      <c r="U32" s="226">
        <v>0</v>
      </c>
      <c r="V32" s="226">
        <f t="shared" si="6"/>
        <v>0</v>
      </c>
      <c r="W32" s="162"/>
    </row>
    <row r="33" spans="1:23" s="28" customFormat="1" ht="42.75" customHeight="1" hidden="1">
      <c r="A33" s="86" t="s">
        <v>45</v>
      </c>
      <c r="B33" s="144"/>
      <c r="C33" s="29"/>
      <c r="D33" s="226">
        <f t="shared" si="8"/>
        <v>0</v>
      </c>
      <c r="E33" s="226">
        <f t="shared" si="9"/>
        <v>0</v>
      </c>
      <c r="F33" s="226"/>
      <c r="G33" s="227"/>
      <c r="H33" s="226"/>
      <c r="I33" s="226"/>
      <c r="J33" s="226"/>
      <c r="K33" s="226"/>
      <c r="L33" s="226"/>
      <c r="M33" s="226"/>
      <c r="N33" s="226">
        <f t="shared" si="10"/>
        <v>0</v>
      </c>
      <c r="O33" s="226">
        <f t="shared" si="11"/>
        <v>0</v>
      </c>
      <c r="P33" s="226">
        <f t="shared" si="13"/>
        <v>0</v>
      </c>
      <c r="Q33" s="226">
        <f>O33</f>
        <v>0</v>
      </c>
      <c r="R33" s="226">
        <f t="shared" si="12"/>
        <v>0</v>
      </c>
      <c r="S33" s="226">
        <f>D33-U33-V33</f>
        <v>0</v>
      </c>
      <c r="T33" s="226"/>
      <c r="U33" s="226">
        <v>0</v>
      </c>
      <c r="V33" s="226">
        <f t="shared" si="6"/>
        <v>0</v>
      </c>
      <c r="W33" s="162"/>
    </row>
    <row r="34" spans="1:23" s="28" customFormat="1" ht="42.75" customHeight="1" hidden="1">
      <c r="A34" s="86" t="s">
        <v>46</v>
      </c>
      <c r="B34" s="143"/>
      <c r="C34" s="31"/>
      <c r="D34" s="226">
        <f t="shared" si="8"/>
        <v>0</v>
      </c>
      <c r="E34" s="226">
        <f t="shared" si="9"/>
        <v>0</v>
      </c>
      <c r="F34" s="226"/>
      <c r="G34" s="227"/>
      <c r="H34" s="226"/>
      <c r="I34" s="227"/>
      <c r="J34" s="226"/>
      <c r="K34" s="226"/>
      <c r="L34" s="226"/>
      <c r="M34" s="226"/>
      <c r="N34" s="226">
        <f t="shared" si="10"/>
        <v>0</v>
      </c>
      <c r="O34" s="226">
        <f t="shared" si="11"/>
        <v>0</v>
      </c>
      <c r="P34" s="226">
        <f t="shared" si="13"/>
        <v>0</v>
      </c>
      <c r="Q34" s="226">
        <f>O34</f>
        <v>0</v>
      </c>
      <c r="R34" s="226">
        <f t="shared" si="12"/>
        <v>0</v>
      </c>
      <c r="S34" s="226">
        <f>V34</f>
        <v>0</v>
      </c>
      <c r="T34" s="226"/>
      <c r="U34" s="226">
        <v>0</v>
      </c>
      <c r="V34" s="226">
        <f t="shared" si="6"/>
        <v>0</v>
      </c>
      <c r="W34" s="162"/>
    </row>
    <row r="35" spans="1:23" s="28" customFormat="1" ht="36" customHeight="1" hidden="1">
      <c r="A35" s="86" t="s">
        <v>274</v>
      </c>
      <c r="B35" s="144"/>
      <c r="C35" s="29"/>
      <c r="D35" s="226">
        <f t="shared" si="8"/>
        <v>0</v>
      </c>
      <c r="E35" s="226">
        <f t="shared" si="9"/>
        <v>0</v>
      </c>
      <c r="F35" s="226"/>
      <c r="G35" s="226"/>
      <c r="H35" s="226"/>
      <c r="I35" s="227"/>
      <c r="J35" s="226"/>
      <c r="K35" s="226"/>
      <c r="L35" s="226"/>
      <c r="M35" s="226"/>
      <c r="N35" s="226">
        <f t="shared" si="10"/>
        <v>0</v>
      </c>
      <c r="O35" s="226">
        <f t="shared" si="11"/>
        <v>0</v>
      </c>
      <c r="P35" s="226">
        <f t="shared" si="13"/>
        <v>0</v>
      </c>
      <c r="Q35" s="226">
        <v>0</v>
      </c>
      <c r="R35" s="226">
        <f t="shared" si="12"/>
        <v>0</v>
      </c>
      <c r="S35" s="226">
        <f>D35-U35-V35</f>
        <v>0</v>
      </c>
      <c r="T35" s="226"/>
      <c r="U35" s="226">
        <v>0</v>
      </c>
      <c r="V35" s="226">
        <f t="shared" si="6"/>
        <v>0</v>
      </c>
      <c r="W35" s="162"/>
    </row>
    <row r="36" spans="1:23" s="28" customFormat="1" ht="40.5" customHeight="1" hidden="1" thickBot="1">
      <c r="A36" s="163" t="s">
        <v>273</v>
      </c>
      <c r="B36" s="236"/>
      <c r="C36" s="202"/>
      <c r="D36" s="229">
        <f t="shared" si="8"/>
        <v>0</v>
      </c>
      <c r="E36" s="229">
        <f t="shared" si="9"/>
        <v>0</v>
      </c>
      <c r="F36" s="229"/>
      <c r="G36" s="230"/>
      <c r="H36" s="229"/>
      <c r="I36" s="230"/>
      <c r="J36" s="229"/>
      <c r="K36" s="229"/>
      <c r="L36" s="229"/>
      <c r="M36" s="229"/>
      <c r="N36" s="229">
        <f t="shared" si="10"/>
        <v>0</v>
      </c>
      <c r="O36" s="229">
        <f>M36/1.18</f>
        <v>0</v>
      </c>
      <c r="P36" s="229">
        <f t="shared" si="13"/>
        <v>0</v>
      </c>
      <c r="Q36" s="229">
        <f>O36</f>
        <v>0</v>
      </c>
      <c r="R36" s="229">
        <f t="shared" si="12"/>
        <v>0</v>
      </c>
      <c r="S36" s="229">
        <f>V36</f>
        <v>0</v>
      </c>
      <c r="T36" s="229"/>
      <c r="U36" s="229">
        <v>0</v>
      </c>
      <c r="V36" s="229">
        <f>E36</f>
        <v>0</v>
      </c>
      <c r="W36" s="237"/>
    </row>
    <row r="37" spans="1:23" ht="18.75" customHeight="1" hidden="1" thickBot="1">
      <c r="A37" s="177">
        <v>2</v>
      </c>
      <c r="B37" s="178" t="s">
        <v>268</v>
      </c>
      <c r="C37" s="179"/>
      <c r="D37" s="180">
        <f t="shared" si="8"/>
        <v>0</v>
      </c>
      <c r="E37" s="180">
        <f t="shared" si="9"/>
        <v>0</v>
      </c>
      <c r="F37" s="180"/>
      <c r="G37" s="180"/>
      <c r="H37" s="180"/>
      <c r="I37" s="181">
        <f>318420*1.18/1000000*0</f>
        <v>0</v>
      </c>
      <c r="J37" s="180"/>
      <c r="K37" s="180"/>
      <c r="L37" s="180"/>
      <c r="M37" s="180"/>
      <c r="N37" s="180">
        <f t="shared" si="10"/>
        <v>0</v>
      </c>
      <c r="O37" s="180">
        <f>G37/1.18</f>
        <v>0</v>
      </c>
      <c r="P37" s="180">
        <f t="shared" si="13"/>
        <v>0</v>
      </c>
      <c r="Q37" s="180">
        <f>O37</f>
        <v>0</v>
      </c>
      <c r="R37" s="180">
        <f t="shared" si="12"/>
        <v>0</v>
      </c>
      <c r="S37" s="180">
        <f>V37</f>
        <v>0</v>
      </c>
      <c r="T37" s="182"/>
      <c r="U37" s="180">
        <v>0</v>
      </c>
      <c r="V37" s="180">
        <f>E37</f>
        <v>0</v>
      </c>
      <c r="W37" s="183"/>
    </row>
    <row r="38" spans="1:23" ht="12.75">
      <c r="A38" s="58"/>
      <c r="C38" s="92"/>
      <c r="D38" s="93"/>
      <c r="E38" s="93"/>
      <c r="F38" s="94"/>
      <c r="G38" s="95"/>
      <c r="H38" s="96"/>
      <c r="I38" s="95"/>
      <c r="J38" s="96"/>
      <c r="K38" s="95"/>
      <c r="L38" s="96"/>
      <c r="M38" s="97"/>
      <c r="N38" s="98"/>
      <c r="O38" s="95"/>
      <c r="P38" s="98"/>
      <c r="Q38" s="98"/>
      <c r="R38" s="99"/>
      <c r="S38" s="100"/>
      <c r="T38" s="95"/>
      <c r="U38" s="100"/>
      <c r="V38" s="98"/>
      <c r="W38" s="80"/>
    </row>
    <row r="39" spans="1:23" ht="15.75" customHeight="1">
      <c r="A39" s="58"/>
      <c r="B39" s="141"/>
      <c r="C39" s="92"/>
      <c r="D39" s="93"/>
      <c r="E39" s="93"/>
      <c r="F39" s="94"/>
      <c r="G39" s="95"/>
      <c r="H39" s="96"/>
      <c r="I39" s="95"/>
      <c r="J39" s="96"/>
      <c r="K39" s="95"/>
      <c r="L39" s="96"/>
      <c r="M39" s="97"/>
      <c r="N39" s="98"/>
      <c r="O39" s="95"/>
      <c r="P39" s="98"/>
      <c r="Q39" s="98"/>
      <c r="R39" s="99"/>
      <c r="S39" s="100"/>
      <c r="T39" s="95"/>
      <c r="U39" s="100"/>
      <c r="V39" s="98"/>
      <c r="W39" s="80"/>
    </row>
    <row r="40" spans="1:23" ht="12.75">
      <c r="A40" s="58"/>
      <c r="C40" s="92"/>
      <c r="D40" s="93"/>
      <c r="E40" s="93"/>
      <c r="F40" s="94"/>
      <c r="G40" s="95"/>
      <c r="H40" s="96"/>
      <c r="I40" s="95"/>
      <c r="J40" s="96"/>
      <c r="K40" s="95"/>
      <c r="L40" s="96"/>
      <c r="M40" s="97"/>
      <c r="N40" s="98"/>
      <c r="O40" s="95"/>
      <c r="P40" s="98"/>
      <c r="Q40" s="98"/>
      <c r="R40" s="99"/>
      <c r="S40" s="100"/>
      <c r="T40" s="95"/>
      <c r="U40" s="100"/>
      <c r="V40" s="98"/>
      <c r="W40" s="80"/>
    </row>
    <row r="41" spans="1:23" ht="12.75">
      <c r="A41" s="58"/>
      <c r="C41" s="92"/>
      <c r="D41" s="93"/>
      <c r="E41" s="93"/>
      <c r="F41" s="94"/>
      <c r="G41" s="95"/>
      <c r="H41" s="96"/>
      <c r="I41" s="95"/>
      <c r="J41" s="96"/>
      <c r="K41" s="95"/>
      <c r="L41" s="96"/>
      <c r="M41" s="97"/>
      <c r="N41" s="98"/>
      <c r="O41" s="95"/>
      <c r="P41" s="98"/>
      <c r="Q41" s="98"/>
      <c r="R41" s="99"/>
      <c r="S41" s="100"/>
      <c r="T41" s="95"/>
      <c r="U41" s="100"/>
      <c r="V41" s="98"/>
      <c r="W41" s="80"/>
    </row>
  </sheetData>
  <sheetProtection/>
  <protectedRanges>
    <protectedRange sqref="B31" name="Диапазон1_91_6_5_3_2_2_1_1_1_1"/>
    <protectedRange sqref="B32" name="Диапазон1_91_6_5_3_2_1_1_1_1_1_1"/>
    <protectedRange sqref="B33" name="Диапазон1_91_6_5_3_2_1_1_1_2_1"/>
  </protectedRanges>
  <mergeCells count="22">
    <mergeCell ref="E8:I8"/>
    <mergeCell ref="T9:W9"/>
    <mergeCell ref="R10:R12"/>
    <mergeCell ref="H11:I11"/>
    <mergeCell ref="J11:K11"/>
    <mergeCell ref="P10:Q11"/>
    <mergeCell ref="D11:E11"/>
    <mergeCell ref="D10:M10"/>
    <mergeCell ref="T11:T12"/>
    <mergeCell ref="A10:A12"/>
    <mergeCell ref="B10:B12"/>
    <mergeCell ref="S10:V10"/>
    <mergeCell ref="C10:C12"/>
    <mergeCell ref="F11:G11"/>
    <mergeCell ref="A6:Q6"/>
    <mergeCell ref="A7:Q7"/>
    <mergeCell ref="S11:S12"/>
    <mergeCell ref="W10:W12"/>
    <mergeCell ref="U11:V11"/>
    <mergeCell ref="T8:W8"/>
    <mergeCell ref="N10:O11"/>
    <mergeCell ref="L11:M11"/>
  </mergeCells>
  <printOptions/>
  <pageMargins left="0.1968503937007874" right="0.1968503937007874" top="0.67" bottom="0.3937007874015748" header="0.73" footer="0.41"/>
  <pageSetup fitToHeight="9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9"/>
  <sheetViews>
    <sheetView zoomScalePageLayoutView="0" workbookViewId="0" topLeftCell="A1">
      <selection activeCell="F24" sqref="F24"/>
    </sheetView>
  </sheetViews>
  <sheetFormatPr defaultColWidth="9.140625" defaultRowHeight="12.75"/>
  <cols>
    <col min="3" max="3" width="35.7109375" style="0" customWidth="1"/>
    <col min="4" max="4" width="12.421875" style="0" customWidth="1"/>
    <col min="5" max="5" width="11.7109375" style="0" customWidth="1"/>
    <col min="6" max="6" width="12.8515625" style="0" customWidth="1"/>
    <col min="7" max="7" width="12.140625" style="0" customWidth="1"/>
    <col min="8" max="8" width="12.421875" style="0" customWidth="1"/>
    <col min="11" max="11" width="43.7109375" style="0" customWidth="1"/>
    <col min="12" max="12" width="23.8515625" style="0" customWidth="1"/>
    <col min="13" max="13" width="23.57421875" style="0" customWidth="1"/>
    <col min="14" max="14" width="14.7109375" style="0" customWidth="1"/>
    <col min="15" max="15" width="26.00390625" style="0" customWidth="1"/>
  </cols>
  <sheetData>
    <row r="2" spans="1:15" ht="15.75">
      <c r="A2" s="508" t="s">
        <v>441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</row>
    <row r="3" spans="1:15" ht="15.75">
      <c r="A3" s="541"/>
      <c r="B3" s="509"/>
      <c r="C3" s="509"/>
      <c r="D3" s="509"/>
      <c r="E3" s="542"/>
      <c r="F3" s="509"/>
      <c r="G3" s="542"/>
      <c r="H3" s="542"/>
      <c r="I3" s="509"/>
      <c r="J3" s="509"/>
      <c r="K3" s="509"/>
      <c r="L3" s="509"/>
      <c r="M3" s="509"/>
      <c r="N3" s="509"/>
      <c r="O3" s="509"/>
    </row>
    <row r="4" spans="1:15" ht="12.75">
      <c r="A4" s="519" t="s">
        <v>276</v>
      </c>
      <c r="B4" s="543" t="s">
        <v>412</v>
      </c>
      <c r="C4" s="519" t="s">
        <v>413</v>
      </c>
      <c r="D4" s="517" t="s">
        <v>414</v>
      </c>
      <c r="E4" s="544"/>
      <c r="F4" s="544"/>
      <c r="G4" s="544"/>
      <c r="H4" s="518"/>
      <c r="I4" s="519" t="s">
        <v>415</v>
      </c>
      <c r="J4" s="519" t="s">
        <v>416</v>
      </c>
      <c r="K4" s="519" t="s">
        <v>417</v>
      </c>
      <c r="L4" s="519" t="s">
        <v>418</v>
      </c>
      <c r="M4" s="519" t="s">
        <v>419</v>
      </c>
      <c r="N4" s="519" t="s">
        <v>420</v>
      </c>
      <c r="O4" s="519" t="s">
        <v>421</v>
      </c>
    </row>
    <row r="5" spans="1:15" ht="12.75">
      <c r="A5" s="545"/>
      <c r="B5" s="546"/>
      <c r="C5" s="545"/>
      <c r="D5" s="517" t="s">
        <v>422</v>
      </c>
      <c r="E5" s="518"/>
      <c r="F5" s="519" t="s">
        <v>423</v>
      </c>
      <c r="G5" s="547" t="s">
        <v>424</v>
      </c>
      <c r="H5" s="548"/>
      <c r="I5" s="545"/>
      <c r="J5" s="545"/>
      <c r="K5" s="545"/>
      <c r="L5" s="545"/>
      <c r="M5" s="545"/>
      <c r="N5" s="545"/>
      <c r="O5" s="545"/>
    </row>
    <row r="6" spans="1:15" ht="89.25">
      <c r="A6" s="523"/>
      <c r="B6" s="549"/>
      <c r="C6" s="523"/>
      <c r="D6" s="521" t="s">
        <v>425</v>
      </c>
      <c r="E6" s="525" t="s">
        <v>426</v>
      </c>
      <c r="F6" s="523"/>
      <c r="G6" s="525" t="s">
        <v>427</v>
      </c>
      <c r="H6" s="525" t="s">
        <v>428</v>
      </c>
      <c r="I6" s="523"/>
      <c r="J6" s="523"/>
      <c r="K6" s="523"/>
      <c r="L6" s="523"/>
      <c r="M6" s="523"/>
      <c r="N6" s="523"/>
      <c r="O6" s="523"/>
    </row>
    <row r="7" spans="1:15" ht="12.75">
      <c r="A7" s="550">
        <v>1</v>
      </c>
      <c r="B7" s="551">
        <v>2</v>
      </c>
      <c r="C7" s="550">
        <v>3</v>
      </c>
      <c r="D7" s="521">
        <v>4</v>
      </c>
      <c r="E7" s="525">
        <v>5</v>
      </c>
      <c r="F7" s="521">
        <v>6</v>
      </c>
      <c r="G7" s="525" t="s">
        <v>429</v>
      </c>
      <c r="H7" s="525" t="s">
        <v>430</v>
      </c>
      <c r="I7" s="550">
        <v>9</v>
      </c>
      <c r="J7" s="550">
        <v>10</v>
      </c>
      <c r="K7" s="550">
        <v>11</v>
      </c>
      <c r="L7" s="550">
        <v>12</v>
      </c>
      <c r="M7" s="550">
        <v>13</v>
      </c>
      <c r="N7" s="550">
        <v>14</v>
      </c>
      <c r="O7" s="550">
        <v>15</v>
      </c>
    </row>
    <row r="8" spans="1:16" ht="140.25">
      <c r="A8" s="521">
        <f>1</f>
        <v>1</v>
      </c>
      <c r="B8" s="520"/>
      <c r="C8" s="552" t="s">
        <v>431</v>
      </c>
      <c r="D8" s="553">
        <v>217150</v>
      </c>
      <c r="E8" s="525"/>
      <c r="F8" s="554">
        <f>D8</f>
        <v>217150</v>
      </c>
      <c r="G8" s="555">
        <f>F8-D8</f>
        <v>0</v>
      </c>
      <c r="H8" s="555">
        <f>F8-E8</f>
        <v>217150</v>
      </c>
      <c r="I8" s="521" t="s">
        <v>432</v>
      </c>
      <c r="J8" s="525" t="s">
        <v>433</v>
      </c>
      <c r="K8" s="556" t="s">
        <v>434</v>
      </c>
      <c r="L8" s="556" t="s">
        <v>435</v>
      </c>
      <c r="M8" s="556" t="s">
        <v>436</v>
      </c>
      <c r="N8" s="557">
        <v>42450</v>
      </c>
      <c r="O8" s="556" t="s">
        <v>437</v>
      </c>
      <c r="P8" s="540"/>
    </row>
    <row r="9" spans="1:16" ht="89.25">
      <c r="A9" s="521">
        <v>2</v>
      </c>
      <c r="B9" s="521"/>
      <c r="C9" s="552" t="s">
        <v>438</v>
      </c>
      <c r="D9" s="558">
        <v>250210</v>
      </c>
      <c r="E9" s="525"/>
      <c r="F9" s="558">
        <f>D9</f>
        <v>250210</v>
      </c>
      <c r="G9" s="555">
        <f>F9-D9</f>
        <v>0</v>
      </c>
      <c r="H9" s="539">
        <f>F9-E9</f>
        <v>250210</v>
      </c>
      <c r="I9" s="521" t="s">
        <v>432</v>
      </c>
      <c r="J9" s="525" t="s">
        <v>439</v>
      </c>
      <c r="K9" s="556" t="s">
        <v>440</v>
      </c>
      <c r="L9" s="525" t="s">
        <v>350</v>
      </c>
      <c r="M9" s="525" t="s">
        <v>349</v>
      </c>
      <c r="N9" s="557">
        <v>42457</v>
      </c>
      <c r="O9" s="556" t="s">
        <v>440</v>
      </c>
      <c r="P9" s="540"/>
    </row>
  </sheetData>
  <sheetProtection/>
  <mergeCells count="15">
    <mergeCell ref="N4:N6"/>
    <mergeCell ref="O4:O6"/>
    <mergeCell ref="D5:E5"/>
    <mergeCell ref="F5:F6"/>
    <mergeCell ref="G5:H5"/>
    <mergeCell ref="A2:O2"/>
    <mergeCell ref="A4:A6"/>
    <mergeCell ref="B4:B6"/>
    <mergeCell ref="C4:C6"/>
    <mergeCell ref="D4:H4"/>
    <mergeCell ref="I4:I6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7109375" style="22" customWidth="1"/>
    <col min="2" max="2" width="36.140625" style="22" customWidth="1"/>
    <col min="3" max="3" width="8.7109375" style="105" customWidth="1"/>
    <col min="4" max="5" width="8.140625" style="22" customWidth="1"/>
    <col min="6" max="6" width="8.7109375" style="22" customWidth="1"/>
    <col min="7" max="7" width="7.7109375" style="22" customWidth="1"/>
    <col min="8" max="8" width="10.8515625" style="105" customWidth="1"/>
    <col min="9" max="9" width="10.00390625" style="22" customWidth="1"/>
    <col min="10" max="10" width="7.421875" style="22" customWidth="1"/>
    <col min="11" max="11" width="8.28125" style="22" customWidth="1"/>
    <col min="12" max="12" width="8.140625" style="22" customWidth="1"/>
    <col min="13" max="13" width="9.421875" style="109" customWidth="1"/>
    <col min="14" max="14" width="7.8515625" style="32" customWidth="1"/>
    <col min="15" max="15" width="8.00390625" style="32" customWidth="1"/>
    <col min="16" max="16" width="8.28125" style="32" customWidth="1"/>
    <col min="17" max="17" width="8.00390625" style="32" customWidth="1"/>
    <col min="18" max="18" width="8.57421875" style="109" customWidth="1"/>
    <col min="19" max="19" width="7.28125" style="32" customWidth="1"/>
    <col min="20" max="20" width="7.421875" style="32" customWidth="1"/>
    <col min="21" max="21" width="8.28125" style="32" customWidth="1"/>
    <col min="22" max="22" width="7.140625" style="32" customWidth="1"/>
    <col min="23" max="23" width="6.140625" style="22" customWidth="1"/>
    <col min="24" max="24" width="5.140625" style="22" customWidth="1"/>
    <col min="25" max="26" width="6.421875" style="22" customWidth="1"/>
    <col min="27" max="27" width="7.28125" style="22" customWidth="1"/>
    <col min="28" max="28" width="6.7109375" style="22" customWidth="1"/>
    <col min="29" max="29" width="5.57421875" style="22" customWidth="1"/>
    <col min="30" max="30" width="9.140625" style="22" customWidth="1"/>
    <col min="31" max="31" width="5.8515625" style="22" customWidth="1"/>
    <col min="33" max="33" width="12.00390625" style="0" customWidth="1"/>
  </cols>
  <sheetData>
    <row r="1" ht="12.75">
      <c r="AE1" s="33" t="s">
        <v>48</v>
      </c>
    </row>
    <row r="2" ht="12.75">
      <c r="AE2" s="33" t="s">
        <v>49</v>
      </c>
    </row>
    <row r="3" ht="12.75">
      <c r="AE3" s="33" t="s">
        <v>0</v>
      </c>
    </row>
    <row r="4" ht="12.75">
      <c r="AE4" s="33" t="s">
        <v>1</v>
      </c>
    </row>
    <row r="5" ht="12.75">
      <c r="AD5" s="33"/>
    </row>
    <row r="6" spans="1:31" ht="15.75">
      <c r="A6" s="367" t="s">
        <v>50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</row>
    <row r="7" spans="6:12" ht="15.75">
      <c r="F7" s="34"/>
      <c r="G7" s="34"/>
      <c r="H7" s="36"/>
      <c r="I7" s="34"/>
      <c r="J7" s="36" t="s">
        <v>321</v>
      </c>
      <c r="K7" s="34"/>
      <c r="L7" s="34"/>
    </row>
    <row r="8" spans="2:31" ht="13.5" thickBot="1">
      <c r="B8" s="35"/>
      <c r="C8" s="106"/>
      <c r="AB8" s="37"/>
      <c r="AE8" s="33"/>
    </row>
    <row r="9" spans="1:31" ht="21.75" customHeight="1">
      <c r="A9" s="368" t="s">
        <v>51</v>
      </c>
      <c r="B9" s="348" t="s">
        <v>52</v>
      </c>
      <c r="C9" s="370" t="s">
        <v>53</v>
      </c>
      <c r="D9" s="370"/>
      <c r="E9" s="370"/>
      <c r="F9" s="370"/>
      <c r="G9" s="370"/>
      <c r="H9" s="370" t="s">
        <v>54</v>
      </c>
      <c r="I9" s="370"/>
      <c r="J9" s="370"/>
      <c r="K9" s="370"/>
      <c r="L9" s="370"/>
      <c r="M9" s="348" t="s">
        <v>55</v>
      </c>
      <c r="N9" s="348"/>
      <c r="O9" s="348"/>
      <c r="P9" s="348"/>
      <c r="Q9" s="348"/>
      <c r="R9" s="348" t="s">
        <v>56</v>
      </c>
      <c r="S9" s="348"/>
      <c r="T9" s="348"/>
      <c r="U9" s="348"/>
      <c r="V9" s="348"/>
      <c r="W9" s="370" t="s">
        <v>57</v>
      </c>
      <c r="X9" s="370"/>
      <c r="Y9" s="370"/>
      <c r="Z9" s="370"/>
      <c r="AA9" s="370"/>
      <c r="AB9" s="370"/>
      <c r="AC9" s="370"/>
      <c r="AD9" s="370"/>
      <c r="AE9" s="371"/>
    </row>
    <row r="10" spans="1:31" ht="28.5" customHeight="1">
      <c r="A10" s="369"/>
      <c r="B10" s="349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65" t="s">
        <v>58</v>
      </c>
      <c r="X10" s="365"/>
      <c r="Y10" s="365"/>
      <c r="Z10" s="365"/>
      <c r="AA10" s="365" t="s">
        <v>59</v>
      </c>
      <c r="AB10" s="365"/>
      <c r="AC10" s="365"/>
      <c r="AD10" s="365"/>
      <c r="AE10" s="366"/>
    </row>
    <row r="11" spans="1:31" ht="127.5">
      <c r="A11" s="369"/>
      <c r="B11" s="349"/>
      <c r="C11" s="4" t="s">
        <v>19</v>
      </c>
      <c r="D11" s="6" t="s">
        <v>60</v>
      </c>
      <c r="E11" s="6" t="s">
        <v>61</v>
      </c>
      <c r="F11" s="6" t="s">
        <v>62</v>
      </c>
      <c r="G11" s="6" t="s">
        <v>63</v>
      </c>
      <c r="H11" s="4" t="s">
        <v>19</v>
      </c>
      <c r="I11" s="6" t="s">
        <v>60</v>
      </c>
      <c r="J11" s="6" t="s">
        <v>61</v>
      </c>
      <c r="K11" s="6" t="s">
        <v>62</v>
      </c>
      <c r="L11" s="6" t="s">
        <v>63</v>
      </c>
      <c r="M11" s="4" t="s">
        <v>19</v>
      </c>
      <c r="N11" s="6" t="s">
        <v>60</v>
      </c>
      <c r="O11" s="6" t="s">
        <v>61</v>
      </c>
      <c r="P11" s="6" t="s">
        <v>62</v>
      </c>
      <c r="Q11" s="6" t="s">
        <v>63</v>
      </c>
      <c r="R11" s="4" t="s">
        <v>19</v>
      </c>
      <c r="S11" s="6" t="s">
        <v>60</v>
      </c>
      <c r="T11" s="6" t="s">
        <v>61</v>
      </c>
      <c r="U11" s="6" t="s">
        <v>62</v>
      </c>
      <c r="V11" s="6" t="s">
        <v>63</v>
      </c>
      <c r="W11" s="38" t="s">
        <v>64</v>
      </c>
      <c r="X11" s="6" t="s">
        <v>65</v>
      </c>
      <c r="Y11" s="6" t="s">
        <v>66</v>
      </c>
      <c r="Z11" s="6" t="s">
        <v>67</v>
      </c>
      <c r="AA11" s="38" t="s">
        <v>64</v>
      </c>
      <c r="AB11" s="6" t="s">
        <v>65</v>
      </c>
      <c r="AC11" s="38" t="s">
        <v>68</v>
      </c>
      <c r="AD11" s="38" t="s">
        <v>69</v>
      </c>
      <c r="AE11" s="186" t="s">
        <v>70</v>
      </c>
    </row>
    <row r="12" spans="1:31" ht="13.5" thickBot="1">
      <c r="A12" s="187">
        <v>1</v>
      </c>
      <c r="B12" s="154">
        <v>2</v>
      </c>
      <c r="C12" s="154">
        <v>3</v>
      </c>
      <c r="D12" s="154">
        <v>4</v>
      </c>
      <c r="E12" s="154">
        <v>5</v>
      </c>
      <c r="F12" s="154">
        <v>6</v>
      </c>
      <c r="G12" s="154">
        <v>7</v>
      </c>
      <c r="H12" s="154">
        <v>8</v>
      </c>
      <c r="I12" s="154">
        <v>9</v>
      </c>
      <c r="J12" s="154">
        <v>10</v>
      </c>
      <c r="K12" s="154">
        <v>11</v>
      </c>
      <c r="L12" s="154">
        <v>12</v>
      </c>
      <c r="M12" s="154">
        <v>13</v>
      </c>
      <c r="N12" s="154">
        <v>14</v>
      </c>
      <c r="O12" s="154">
        <v>15</v>
      </c>
      <c r="P12" s="154">
        <v>16</v>
      </c>
      <c r="Q12" s="154">
        <v>17</v>
      </c>
      <c r="R12" s="154">
        <v>18</v>
      </c>
      <c r="S12" s="154">
        <v>19</v>
      </c>
      <c r="T12" s="154">
        <v>20</v>
      </c>
      <c r="U12" s="154">
        <v>21</v>
      </c>
      <c r="V12" s="154">
        <v>22</v>
      </c>
      <c r="W12" s="175">
        <v>23</v>
      </c>
      <c r="X12" s="188">
        <v>24</v>
      </c>
      <c r="Y12" s="188">
        <v>25</v>
      </c>
      <c r="Z12" s="188">
        <v>26</v>
      </c>
      <c r="AA12" s="175">
        <v>27</v>
      </c>
      <c r="AB12" s="188">
        <v>28</v>
      </c>
      <c r="AC12" s="175">
        <v>29</v>
      </c>
      <c r="AD12" s="175">
        <v>30</v>
      </c>
      <c r="AE12" s="189">
        <v>31</v>
      </c>
    </row>
    <row r="13" spans="1:33" s="101" customFormat="1" ht="25.5">
      <c r="A13" s="252"/>
      <c r="B13" s="253" t="s">
        <v>263</v>
      </c>
      <c r="C13" s="254">
        <f aca="true" t="shared" si="0" ref="C13:V13">C14+C25</f>
        <v>24.239839999999997</v>
      </c>
      <c r="D13" s="254">
        <f t="shared" si="0"/>
        <v>0.66477</v>
      </c>
      <c r="E13" s="254">
        <f t="shared" si="0"/>
        <v>3.45094</v>
      </c>
      <c r="F13" s="254">
        <f t="shared" si="0"/>
        <v>18.833329999999997</v>
      </c>
      <c r="G13" s="254">
        <f t="shared" si="0"/>
        <v>1.2908</v>
      </c>
      <c r="H13" s="254">
        <f t="shared" si="0"/>
        <v>0.9862725999999999</v>
      </c>
      <c r="I13" s="254">
        <f t="shared" si="0"/>
        <v>0.03216</v>
      </c>
      <c r="J13" s="254">
        <f t="shared" si="0"/>
        <v>0.3950536</v>
      </c>
      <c r="K13" s="254">
        <f t="shared" si="0"/>
        <v>0.559059</v>
      </c>
      <c r="L13" s="254">
        <f t="shared" si="0"/>
        <v>0</v>
      </c>
      <c r="M13" s="254">
        <f t="shared" si="0"/>
        <v>23.253567399999998</v>
      </c>
      <c r="N13" s="254">
        <f t="shared" si="0"/>
        <v>0.6326099999999999</v>
      </c>
      <c r="O13" s="254">
        <f t="shared" si="0"/>
        <v>3.0558864</v>
      </c>
      <c r="P13" s="254">
        <f t="shared" si="0"/>
        <v>18.274271</v>
      </c>
      <c r="Q13" s="254">
        <f t="shared" si="0"/>
        <v>1.2908</v>
      </c>
      <c r="R13" s="254">
        <f t="shared" si="0"/>
        <v>0.9862725999999999</v>
      </c>
      <c r="S13" s="254">
        <f t="shared" si="0"/>
        <v>0.03216</v>
      </c>
      <c r="T13" s="254">
        <f t="shared" si="0"/>
        <v>0.3950536</v>
      </c>
      <c r="U13" s="254">
        <f t="shared" si="0"/>
        <v>0.559059</v>
      </c>
      <c r="V13" s="254">
        <f t="shared" si="0"/>
        <v>0</v>
      </c>
      <c r="W13" s="255"/>
      <c r="X13" s="255"/>
      <c r="Y13" s="255"/>
      <c r="Z13" s="255">
        <f>Z14+Z25</f>
        <v>0</v>
      </c>
      <c r="AA13" s="255"/>
      <c r="AB13" s="255"/>
      <c r="AC13" s="255"/>
      <c r="AD13" s="255"/>
      <c r="AE13" s="256">
        <f>AE14+AE25</f>
        <v>1.2</v>
      </c>
      <c r="AG13" s="185">
        <f>H13/1.18</f>
        <v>0.8358242372881356</v>
      </c>
    </row>
    <row r="14" spans="1:31" s="101" customFormat="1" ht="25.5">
      <c r="A14" s="102">
        <v>1</v>
      </c>
      <c r="B14" s="39" t="s">
        <v>71</v>
      </c>
      <c r="C14" s="240">
        <f aca="true" t="shared" si="1" ref="C14:V14">C15+C18+C21+C22</f>
        <v>24.239839999999997</v>
      </c>
      <c r="D14" s="240">
        <f t="shared" si="1"/>
        <v>0.66477</v>
      </c>
      <c r="E14" s="240">
        <f t="shared" si="1"/>
        <v>3.45094</v>
      </c>
      <c r="F14" s="240">
        <f t="shared" si="1"/>
        <v>18.833329999999997</v>
      </c>
      <c r="G14" s="240">
        <f t="shared" si="1"/>
        <v>1.2908</v>
      </c>
      <c r="H14" s="240">
        <f t="shared" si="1"/>
        <v>0.9862725999999999</v>
      </c>
      <c r="I14" s="240">
        <f t="shared" si="1"/>
        <v>0.03216</v>
      </c>
      <c r="J14" s="240">
        <f t="shared" si="1"/>
        <v>0.3950536</v>
      </c>
      <c r="K14" s="240">
        <f t="shared" si="1"/>
        <v>0.559059</v>
      </c>
      <c r="L14" s="240">
        <f t="shared" si="1"/>
        <v>0</v>
      </c>
      <c r="M14" s="240">
        <f>M15+M18+M21+M22</f>
        <v>23.253567399999998</v>
      </c>
      <c r="N14" s="240">
        <f t="shared" si="1"/>
        <v>0.6326099999999999</v>
      </c>
      <c r="O14" s="240">
        <f t="shared" si="1"/>
        <v>3.0558864</v>
      </c>
      <c r="P14" s="240">
        <f t="shared" si="1"/>
        <v>18.274271</v>
      </c>
      <c r="Q14" s="240">
        <f t="shared" si="1"/>
        <v>1.2908</v>
      </c>
      <c r="R14" s="240">
        <f t="shared" si="1"/>
        <v>0.9862725999999999</v>
      </c>
      <c r="S14" s="240">
        <f t="shared" si="1"/>
        <v>0.03216</v>
      </c>
      <c r="T14" s="240">
        <f t="shared" si="1"/>
        <v>0.3950536</v>
      </c>
      <c r="U14" s="240">
        <f t="shared" si="1"/>
        <v>0.559059</v>
      </c>
      <c r="V14" s="240">
        <f t="shared" si="1"/>
        <v>0</v>
      </c>
      <c r="W14" s="40"/>
      <c r="X14" s="40"/>
      <c r="Y14" s="40"/>
      <c r="Z14" s="40">
        <f>Z15+Z18+Z21+Z22</f>
        <v>0</v>
      </c>
      <c r="AA14" s="40"/>
      <c r="AB14" s="40"/>
      <c r="AC14" s="40"/>
      <c r="AD14" s="40"/>
      <c r="AE14" s="149">
        <f>AE15+AE18+AE21+AE22</f>
        <v>1.2</v>
      </c>
    </row>
    <row r="15" spans="1:31" s="101" customFormat="1" ht="25.5">
      <c r="A15" s="103" t="s">
        <v>10</v>
      </c>
      <c r="B15" s="5" t="s">
        <v>11</v>
      </c>
      <c r="C15" s="241">
        <f aca="true" t="shared" si="2" ref="C15:V15">SUM(C16:C17)</f>
        <v>3.8353199999999994</v>
      </c>
      <c r="D15" s="241">
        <f t="shared" si="2"/>
        <v>0.11682</v>
      </c>
      <c r="E15" s="241">
        <f t="shared" si="2"/>
        <v>2.32936</v>
      </c>
      <c r="F15" s="241">
        <f t="shared" si="2"/>
        <v>1.15</v>
      </c>
      <c r="G15" s="241">
        <f t="shared" si="2"/>
        <v>0.23914000000000002</v>
      </c>
      <c r="H15" s="241">
        <f t="shared" si="2"/>
        <v>0.9862725999999999</v>
      </c>
      <c r="I15" s="241">
        <f t="shared" si="2"/>
        <v>0.03216</v>
      </c>
      <c r="J15" s="241">
        <f t="shared" si="2"/>
        <v>0.3950536</v>
      </c>
      <c r="K15" s="241">
        <f t="shared" si="2"/>
        <v>0.559059</v>
      </c>
      <c r="L15" s="241">
        <f t="shared" si="2"/>
        <v>0</v>
      </c>
      <c r="M15" s="241">
        <f>SUM(M16:M17)</f>
        <v>2.8490473999999995</v>
      </c>
      <c r="N15" s="241">
        <f t="shared" si="2"/>
        <v>0.08465999999999999</v>
      </c>
      <c r="O15" s="241">
        <f t="shared" si="2"/>
        <v>1.9343063999999999</v>
      </c>
      <c r="P15" s="241">
        <f t="shared" si="2"/>
        <v>0.590941</v>
      </c>
      <c r="Q15" s="241">
        <f t="shared" si="2"/>
        <v>0.23914000000000002</v>
      </c>
      <c r="R15" s="241">
        <f t="shared" si="2"/>
        <v>0.9862725999999999</v>
      </c>
      <c r="S15" s="241">
        <f t="shared" si="2"/>
        <v>0.03216</v>
      </c>
      <c r="T15" s="241">
        <f t="shared" si="2"/>
        <v>0.3950536</v>
      </c>
      <c r="U15" s="241">
        <f t="shared" si="2"/>
        <v>0.559059</v>
      </c>
      <c r="V15" s="241">
        <f t="shared" si="2"/>
        <v>0</v>
      </c>
      <c r="W15" s="41"/>
      <c r="X15" s="41"/>
      <c r="Y15" s="41"/>
      <c r="Z15" s="41">
        <f>SUM(Z16:Z17)</f>
        <v>0</v>
      </c>
      <c r="AA15" s="41"/>
      <c r="AB15" s="41"/>
      <c r="AC15" s="41"/>
      <c r="AD15" s="41"/>
      <c r="AE15" s="41">
        <f>SUM(AE16:AE17)</f>
        <v>1.2</v>
      </c>
    </row>
    <row r="16" spans="1:31" s="239" customFormat="1" ht="40.5" customHeight="1">
      <c r="A16" s="231" t="s">
        <v>90</v>
      </c>
      <c r="B16" s="143" t="str">
        <f>'7.1'!B17</f>
        <v>Реконструкция 2КЛ-10 кВ от ПС "Новая" (ул.Строителей) до РП-5 (ул.Пионерская, 20Б)</v>
      </c>
      <c r="C16" s="242">
        <f>SUM(D16:G16)</f>
        <v>2.8943399999999997</v>
      </c>
      <c r="D16" s="245">
        <v>0.11682</v>
      </c>
      <c r="E16" s="243">
        <v>1.7872</v>
      </c>
      <c r="F16" s="243">
        <v>0.83118</v>
      </c>
      <c r="G16" s="243">
        <v>0.15914</v>
      </c>
      <c r="H16" s="244">
        <f>SUM(I16:L16)</f>
        <v>0.03216</v>
      </c>
      <c r="I16" s="245">
        <v>0.03216</v>
      </c>
      <c r="J16" s="243"/>
      <c r="K16" s="243"/>
      <c r="L16" s="245"/>
      <c r="M16" s="242">
        <f>C16-H16</f>
        <v>2.8621799999999995</v>
      </c>
      <c r="N16" s="243">
        <f aca="true" t="shared" si="3" ref="M16:Q17">D16-I16</f>
        <v>0.08465999999999999</v>
      </c>
      <c r="O16" s="243">
        <f t="shared" si="3"/>
        <v>1.7872</v>
      </c>
      <c r="P16" s="243">
        <f t="shared" si="3"/>
        <v>0.83118</v>
      </c>
      <c r="Q16" s="243">
        <f t="shared" si="3"/>
        <v>0.15914</v>
      </c>
      <c r="R16" s="242">
        <f aca="true" t="shared" si="4" ref="R16:V17">H16</f>
        <v>0.03216</v>
      </c>
      <c r="S16" s="243">
        <f t="shared" si="4"/>
        <v>0.03216</v>
      </c>
      <c r="T16" s="243">
        <f t="shared" si="4"/>
        <v>0</v>
      </c>
      <c r="U16" s="243">
        <f t="shared" si="4"/>
        <v>0</v>
      </c>
      <c r="V16" s="243">
        <f t="shared" si="4"/>
        <v>0</v>
      </c>
      <c r="W16" s="26"/>
      <c r="X16" s="26"/>
      <c r="Y16" s="26"/>
      <c r="Z16" s="26"/>
      <c r="AA16" s="25">
        <v>2015</v>
      </c>
      <c r="AB16" s="251">
        <v>25</v>
      </c>
      <c r="AC16" s="113"/>
      <c r="AD16" s="251" t="s">
        <v>275</v>
      </c>
      <c r="AE16" s="238">
        <v>0.85</v>
      </c>
    </row>
    <row r="17" spans="1:31" s="101" customFormat="1" ht="47.25" customHeight="1">
      <c r="A17" s="231" t="s">
        <v>93</v>
      </c>
      <c r="B17" s="143" t="str">
        <f>'7.1'!B18</f>
        <v>Реконструкция 2КЛ-10 кВ  от ТП-78 (ул.Первомайская, 37А) до ТП-79 (ул.Строителей, 22А) </v>
      </c>
      <c r="C17" s="242">
        <f>SUM(D17:G17)</f>
        <v>0.9409799999999999</v>
      </c>
      <c r="D17" s="243"/>
      <c r="E17" s="243">
        <v>0.54216</v>
      </c>
      <c r="F17" s="243">
        <v>0.31882</v>
      </c>
      <c r="G17" s="243">
        <v>0.08</v>
      </c>
      <c r="H17" s="244">
        <f>SUM(I17:L17)</f>
        <v>0.9541126</v>
      </c>
      <c r="I17" s="245"/>
      <c r="J17" s="243">
        <v>0.3950536</v>
      </c>
      <c r="K17" s="243">
        <v>0.559059</v>
      </c>
      <c r="L17" s="245"/>
      <c r="M17" s="242">
        <f t="shared" si="3"/>
        <v>-0.01313260000000005</v>
      </c>
      <c r="N17" s="243">
        <f t="shared" si="3"/>
        <v>0</v>
      </c>
      <c r="O17" s="243">
        <f t="shared" si="3"/>
        <v>0.14710639999999997</v>
      </c>
      <c r="P17" s="243">
        <f t="shared" si="3"/>
        <v>-0.24023899999999998</v>
      </c>
      <c r="Q17" s="243">
        <f t="shared" si="3"/>
        <v>0.08</v>
      </c>
      <c r="R17" s="242">
        <f t="shared" si="4"/>
        <v>0.9541126</v>
      </c>
      <c r="S17" s="243">
        <f t="shared" si="4"/>
        <v>0</v>
      </c>
      <c r="T17" s="243">
        <f t="shared" si="4"/>
        <v>0.3950536</v>
      </c>
      <c r="U17" s="243">
        <f t="shared" si="4"/>
        <v>0.559059</v>
      </c>
      <c r="V17" s="243">
        <f t="shared" si="4"/>
        <v>0</v>
      </c>
      <c r="W17" s="26"/>
      <c r="X17" s="26"/>
      <c r="Y17" s="26"/>
      <c r="Z17" s="26"/>
      <c r="AA17" s="25">
        <v>2015</v>
      </c>
      <c r="AB17" s="251">
        <v>25</v>
      </c>
      <c r="AC17" s="117"/>
      <c r="AD17" s="251" t="s">
        <v>275</v>
      </c>
      <c r="AE17" s="238">
        <v>0.35</v>
      </c>
    </row>
    <row r="18" spans="1:31" s="101" customFormat="1" ht="25.5">
      <c r="A18" s="103" t="s">
        <v>12</v>
      </c>
      <c r="B18" s="41" t="s">
        <v>259</v>
      </c>
      <c r="C18" s="241">
        <f aca="true" t="shared" si="5" ref="C18:V18">SUM(C19:C20)</f>
        <v>20.404519999999998</v>
      </c>
      <c r="D18" s="241">
        <f t="shared" si="5"/>
        <v>0.5479499999999999</v>
      </c>
      <c r="E18" s="241">
        <f t="shared" si="5"/>
        <v>1.12158</v>
      </c>
      <c r="F18" s="241">
        <f t="shared" si="5"/>
        <v>17.683329999999998</v>
      </c>
      <c r="G18" s="241">
        <f t="shared" si="5"/>
        <v>1.05166</v>
      </c>
      <c r="H18" s="241">
        <f t="shared" si="5"/>
        <v>0</v>
      </c>
      <c r="I18" s="241">
        <f t="shared" si="5"/>
        <v>0</v>
      </c>
      <c r="J18" s="241">
        <f t="shared" si="5"/>
        <v>0</v>
      </c>
      <c r="K18" s="241">
        <f t="shared" si="5"/>
        <v>0</v>
      </c>
      <c r="L18" s="241">
        <f t="shared" si="5"/>
        <v>0</v>
      </c>
      <c r="M18" s="241">
        <f t="shared" si="5"/>
        <v>20.404519999999998</v>
      </c>
      <c r="N18" s="241">
        <f t="shared" si="5"/>
        <v>0.5479499999999999</v>
      </c>
      <c r="O18" s="241">
        <f t="shared" si="5"/>
        <v>1.12158</v>
      </c>
      <c r="P18" s="241">
        <f t="shared" si="5"/>
        <v>17.683329999999998</v>
      </c>
      <c r="Q18" s="241">
        <f t="shared" si="5"/>
        <v>1.05166</v>
      </c>
      <c r="R18" s="241">
        <f t="shared" si="5"/>
        <v>0</v>
      </c>
      <c r="S18" s="241">
        <f t="shared" si="5"/>
        <v>0</v>
      </c>
      <c r="T18" s="241">
        <f t="shared" si="5"/>
        <v>0</v>
      </c>
      <c r="U18" s="241">
        <f t="shared" si="5"/>
        <v>0</v>
      </c>
      <c r="V18" s="241">
        <f t="shared" si="5"/>
        <v>0</v>
      </c>
      <c r="W18" s="41"/>
      <c r="X18" s="41"/>
      <c r="Y18" s="41"/>
      <c r="Z18" s="41"/>
      <c r="AA18" s="41"/>
      <c r="AB18" s="41"/>
      <c r="AC18" s="41"/>
      <c r="AD18" s="41"/>
      <c r="AE18" s="150"/>
    </row>
    <row r="19" spans="1:31" s="101" customFormat="1" ht="72" customHeight="1">
      <c r="A19" s="86" t="s">
        <v>41</v>
      </c>
      <c r="B19" s="29" t="str">
        <f>'7.1'!B20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19" s="242">
        <f>SUM(D19:G19)</f>
        <v>8.90566</v>
      </c>
      <c r="D19" s="243">
        <v>0.2527</v>
      </c>
      <c r="E19" s="245">
        <v>0.29254</v>
      </c>
      <c r="F19" s="245">
        <v>7.98748</v>
      </c>
      <c r="G19" s="245">
        <v>0.37294</v>
      </c>
      <c r="H19" s="244">
        <f>SUM(I19:L19)</f>
        <v>0</v>
      </c>
      <c r="I19" s="244"/>
      <c r="J19" s="245"/>
      <c r="K19" s="245"/>
      <c r="L19" s="245"/>
      <c r="M19" s="242">
        <f aca="true" t="shared" si="6" ref="M19:Q20">C19-H19</f>
        <v>8.90566</v>
      </c>
      <c r="N19" s="243">
        <f t="shared" si="6"/>
        <v>0.2527</v>
      </c>
      <c r="O19" s="243">
        <f t="shared" si="6"/>
        <v>0.29254</v>
      </c>
      <c r="P19" s="243">
        <f t="shared" si="6"/>
        <v>7.98748</v>
      </c>
      <c r="Q19" s="243">
        <f t="shared" si="6"/>
        <v>0.37294</v>
      </c>
      <c r="R19" s="242">
        <f aca="true" t="shared" si="7" ref="R19:V20">H19</f>
        <v>0</v>
      </c>
      <c r="S19" s="243">
        <f t="shared" si="7"/>
        <v>0</v>
      </c>
      <c r="T19" s="243">
        <f t="shared" si="7"/>
        <v>0</v>
      </c>
      <c r="U19" s="243">
        <f t="shared" si="7"/>
        <v>0</v>
      </c>
      <c r="V19" s="243">
        <f t="shared" si="7"/>
        <v>0</v>
      </c>
      <c r="W19" s="25">
        <v>2015</v>
      </c>
      <c r="X19" s="146"/>
      <c r="Y19" s="184" t="s">
        <v>296</v>
      </c>
      <c r="Z19" s="146"/>
      <c r="AA19" s="146"/>
      <c r="AB19" s="146"/>
      <c r="AC19" s="146"/>
      <c r="AD19" s="146"/>
      <c r="AE19" s="193"/>
    </row>
    <row r="20" spans="1:31" s="101" customFormat="1" ht="76.5" customHeight="1">
      <c r="A20" s="86" t="s">
        <v>39</v>
      </c>
      <c r="B20" s="29" t="str">
        <f>'7.1'!B21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20" s="242">
        <f>SUM(D20:G20)</f>
        <v>11.49886</v>
      </c>
      <c r="D20" s="243">
        <v>0.29525</v>
      </c>
      <c r="E20" s="245">
        <v>0.82904</v>
      </c>
      <c r="F20" s="245">
        <v>9.69585</v>
      </c>
      <c r="G20" s="245">
        <v>0.67872</v>
      </c>
      <c r="H20" s="244">
        <f>SUM(I20:L20)</f>
        <v>0</v>
      </c>
      <c r="I20" s="244"/>
      <c r="J20" s="245"/>
      <c r="K20" s="245"/>
      <c r="L20" s="245"/>
      <c r="M20" s="242">
        <f t="shared" si="6"/>
        <v>11.49886</v>
      </c>
      <c r="N20" s="243">
        <f t="shared" si="6"/>
        <v>0.29525</v>
      </c>
      <c r="O20" s="243">
        <f t="shared" si="6"/>
        <v>0.82904</v>
      </c>
      <c r="P20" s="243">
        <f t="shared" si="6"/>
        <v>9.69585</v>
      </c>
      <c r="Q20" s="243">
        <f t="shared" si="6"/>
        <v>0.67872</v>
      </c>
      <c r="R20" s="242">
        <f t="shared" si="7"/>
        <v>0</v>
      </c>
      <c r="S20" s="243">
        <f t="shared" si="7"/>
        <v>0</v>
      </c>
      <c r="T20" s="243">
        <f t="shared" si="7"/>
        <v>0</v>
      </c>
      <c r="U20" s="243">
        <f t="shared" si="7"/>
        <v>0</v>
      </c>
      <c r="V20" s="243">
        <f t="shared" si="7"/>
        <v>0</v>
      </c>
      <c r="W20" s="25">
        <v>2015</v>
      </c>
      <c r="X20" s="146"/>
      <c r="Y20" s="184" t="s">
        <v>297</v>
      </c>
      <c r="Z20" s="146"/>
      <c r="AA20" s="146"/>
      <c r="AB20" s="146"/>
      <c r="AC20" s="146"/>
      <c r="AD20" s="146"/>
      <c r="AE20" s="193"/>
    </row>
    <row r="21" spans="1:31" s="101" customFormat="1" ht="17.25" customHeight="1">
      <c r="A21" s="103" t="s">
        <v>72</v>
      </c>
      <c r="B21" s="41" t="s">
        <v>267</v>
      </c>
      <c r="C21" s="241">
        <v>0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41"/>
      <c r="X21" s="41"/>
      <c r="Y21" s="41"/>
      <c r="Z21" s="41"/>
      <c r="AA21" s="41"/>
      <c r="AB21" s="41"/>
      <c r="AC21" s="41"/>
      <c r="AD21" s="41"/>
      <c r="AE21" s="150"/>
    </row>
    <row r="22" spans="1:31" s="101" customFormat="1" ht="38.25">
      <c r="A22" s="103" t="s">
        <v>111</v>
      </c>
      <c r="B22" s="41" t="s">
        <v>261</v>
      </c>
      <c r="C22" s="241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41"/>
      <c r="X22" s="41"/>
      <c r="Y22" s="41"/>
      <c r="Z22" s="41"/>
      <c r="AA22" s="41"/>
      <c r="AB22" s="41"/>
      <c r="AC22" s="41"/>
      <c r="AD22" s="41"/>
      <c r="AE22" s="150"/>
    </row>
    <row r="23" spans="1:31" s="101" customFormat="1" ht="51" hidden="1">
      <c r="A23" s="86">
        <v>1</v>
      </c>
      <c r="B23" s="27" t="s">
        <v>264</v>
      </c>
      <c r="C23" s="242">
        <f>SUM(D23:G23)</f>
        <v>0</v>
      </c>
      <c r="D23" s="243">
        <v>0</v>
      </c>
      <c r="E23" s="243"/>
      <c r="F23" s="243"/>
      <c r="G23" s="243"/>
      <c r="H23" s="242">
        <f>SUM(I23:L23)</f>
        <v>0</v>
      </c>
      <c r="I23" s="243"/>
      <c r="J23" s="243"/>
      <c r="K23" s="243"/>
      <c r="L23" s="243"/>
      <c r="M23" s="242">
        <f aca="true" t="shared" si="8" ref="M23:Q24">C23-H23</f>
        <v>0</v>
      </c>
      <c r="N23" s="243">
        <f t="shared" si="8"/>
        <v>0</v>
      </c>
      <c r="O23" s="243">
        <f t="shared" si="8"/>
        <v>0</v>
      </c>
      <c r="P23" s="243">
        <f t="shared" si="8"/>
        <v>0</v>
      </c>
      <c r="Q23" s="243">
        <f t="shared" si="8"/>
        <v>0</v>
      </c>
      <c r="R23" s="242">
        <f aca="true" t="shared" si="9" ref="R23:V24">H23</f>
        <v>0</v>
      </c>
      <c r="S23" s="243">
        <f t="shared" si="9"/>
        <v>0</v>
      </c>
      <c r="T23" s="243">
        <f t="shared" si="9"/>
        <v>0</v>
      </c>
      <c r="U23" s="243">
        <f t="shared" si="9"/>
        <v>0</v>
      </c>
      <c r="V23" s="243">
        <f t="shared" si="9"/>
        <v>0</v>
      </c>
      <c r="W23" s="26"/>
      <c r="X23" s="26"/>
      <c r="Y23" s="26"/>
      <c r="Z23" s="26"/>
      <c r="AA23" s="26"/>
      <c r="AB23" s="26"/>
      <c r="AC23" s="26"/>
      <c r="AD23" s="26"/>
      <c r="AE23" s="151"/>
    </row>
    <row r="24" spans="1:31" s="101" customFormat="1" ht="38.25" hidden="1">
      <c r="A24" s="86">
        <f>A23+1</f>
        <v>2</v>
      </c>
      <c r="B24" s="27" t="s">
        <v>265</v>
      </c>
      <c r="C24" s="242">
        <f>SUM(D24:G24)</f>
        <v>0</v>
      </c>
      <c r="D24" s="243">
        <v>0</v>
      </c>
      <c r="E24" s="243"/>
      <c r="F24" s="243"/>
      <c r="G24" s="243"/>
      <c r="H24" s="242">
        <f>SUM(I24:L24)</f>
        <v>0</v>
      </c>
      <c r="I24" s="243"/>
      <c r="J24" s="243"/>
      <c r="K24" s="243"/>
      <c r="L24" s="243"/>
      <c r="M24" s="242">
        <f t="shared" si="8"/>
        <v>0</v>
      </c>
      <c r="N24" s="243">
        <f t="shared" si="8"/>
        <v>0</v>
      </c>
      <c r="O24" s="243">
        <f t="shared" si="8"/>
        <v>0</v>
      </c>
      <c r="P24" s="243">
        <f t="shared" si="8"/>
        <v>0</v>
      </c>
      <c r="Q24" s="243">
        <f t="shared" si="8"/>
        <v>0</v>
      </c>
      <c r="R24" s="242">
        <f t="shared" si="9"/>
        <v>0</v>
      </c>
      <c r="S24" s="243">
        <f t="shared" si="9"/>
        <v>0</v>
      </c>
      <c r="T24" s="243">
        <f t="shared" si="9"/>
        <v>0</v>
      </c>
      <c r="U24" s="243">
        <f t="shared" si="9"/>
        <v>0</v>
      </c>
      <c r="V24" s="243">
        <f t="shared" si="9"/>
        <v>0</v>
      </c>
      <c r="W24" s="26"/>
      <c r="X24" s="26"/>
      <c r="Y24" s="26"/>
      <c r="Z24" s="26"/>
      <c r="AA24" s="26"/>
      <c r="AB24" s="26"/>
      <c r="AC24" s="26"/>
      <c r="AD24" s="26"/>
      <c r="AE24" s="151"/>
    </row>
    <row r="25" spans="1:31" s="101" customFormat="1" ht="12.75">
      <c r="A25" s="102">
        <v>2</v>
      </c>
      <c r="B25" s="39" t="s">
        <v>13</v>
      </c>
      <c r="C25" s="240">
        <f>C26+C27</f>
        <v>0</v>
      </c>
      <c r="D25" s="240">
        <f aca="true" t="shared" si="10" ref="D25:V25">D26+D27</f>
        <v>0</v>
      </c>
      <c r="E25" s="240">
        <f t="shared" si="10"/>
        <v>0</v>
      </c>
      <c r="F25" s="240">
        <f t="shared" si="10"/>
        <v>0</v>
      </c>
      <c r="G25" s="240">
        <f t="shared" si="10"/>
        <v>0</v>
      </c>
      <c r="H25" s="240">
        <f t="shared" si="10"/>
        <v>0</v>
      </c>
      <c r="I25" s="240">
        <f t="shared" si="10"/>
        <v>0</v>
      </c>
      <c r="J25" s="240">
        <f t="shared" si="10"/>
        <v>0</v>
      </c>
      <c r="K25" s="240">
        <f t="shared" si="10"/>
        <v>0</v>
      </c>
      <c r="L25" s="240">
        <f t="shared" si="10"/>
        <v>0</v>
      </c>
      <c r="M25" s="240">
        <f t="shared" si="10"/>
        <v>0</v>
      </c>
      <c r="N25" s="240">
        <f t="shared" si="10"/>
        <v>0</v>
      </c>
      <c r="O25" s="240">
        <f t="shared" si="10"/>
        <v>0</v>
      </c>
      <c r="P25" s="240">
        <f t="shared" si="10"/>
        <v>0</v>
      </c>
      <c r="Q25" s="240">
        <f t="shared" si="10"/>
        <v>0</v>
      </c>
      <c r="R25" s="240">
        <f t="shared" si="10"/>
        <v>0</v>
      </c>
      <c r="S25" s="240">
        <f t="shared" si="10"/>
        <v>0</v>
      </c>
      <c r="T25" s="240">
        <f t="shared" si="10"/>
        <v>0</v>
      </c>
      <c r="U25" s="240">
        <f t="shared" si="10"/>
        <v>0</v>
      </c>
      <c r="V25" s="240">
        <f t="shared" si="10"/>
        <v>0</v>
      </c>
      <c r="W25" s="40"/>
      <c r="X25" s="40"/>
      <c r="Y25" s="40"/>
      <c r="Z25" s="40"/>
      <c r="AA25" s="40"/>
      <c r="AB25" s="40"/>
      <c r="AC25" s="40"/>
      <c r="AD25" s="40"/>
      <c r="AE25" s="149">
        <f>AE26+AE27</f>
        <v>0</v>
      </c>
    </row>
    <row r="26" spans="1:31" s="101" customFormat="1" ht="25.5">
      <c r="A26" s="102" t="s">
        <v>14</v>
      </c>
      <c r="B26" s="39" t="s">
        <v>11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40"/>
      <c r="X26" s="40"/>
      <c r="Y26" s="40"/>
      <c r="Z26" s="40"/>
      <c r="AA26" s="40"/>
      <c r="AB26" s="40"/>
      <c r="AC26" s="40"/>
      <c r="AD26" s="40"/>
      <c r="AE26" s="149"/>
    </row>
    <row r="27" spans="1:31" s="101" customFormat="1" ht="12.75">
      <c r="A27" s="103" t="s">
        <v>23</v>
      </c>
      <c r="B27" s="42" t="s">
        <v>73</v>
      </c>
      <c r="C27" s="241">
        <f>SUM(C28:C35)</f>
        <v>0</v>
      </c>
      <c r="D27" s="241">
        <f aca="true" t="shared" si="11" ref="D27:V27">SUM(D28:D35)</f>
        <v>0</v>
      </c>
      <c r="E27" s="241">
        <f t="shared" si="11"/>
        <v>0</v>
      </c>
      <c r="F27" s="241">
        <f t="shared" si="11"/>
        <v>0</v>
      </c>
      <c r="G27" s="241">
        <f t="shared" si="11"/>
        <v>0</v>
      </c>
      <c r="H27" s="241">
        <f>SUM(H28:H35)</f>
        <v>0</v>
      </c>
      <c r="I27" s="241">
        <f t="shared" si="11"/>
        <v>0</v>
      </c>
      <c r="J27" s="241">
        <f t="shared" si="11"/>
        <v>0</v>
      </c>
      <c r="K27" s="241">
        <f t="shared" si="11"/>
        <v>0</v>
      </c>
      <c r="L27" s="241">
        <f t="shared" si="11"/>
        <v>0</v>
      </c>
      <c r="M27" s="241">
        <f t="shared" si="11"/>
        <v>0</v>
      </c>
      <c r="N27" s="241">
        <f t="shared" si="11"/>
        <v>0</v>
      </c>
      <c r="O27" s="241">
        <f t="shared" si="11"/>
        <v>0</v>
      </c>
      <c r="P27" s="241">
        <f t="shared" si="11"/>
        <v>0</v>
      </c>
      <c r="Q27" s="241">
        <f t="shared" si="11"/>
        <v>0</v>
      </c>
      <c r="R27" s="241">
        <f t="shared" si="11"/>
        <v>0</v>
      </c>
      <c r="S27" s="241">
        <f t="shared" si="11"/>
        <v>0</v>
      </c>
      <c r="T27" s="241">
        <f t="shared" si="11"/>
        <v>0</v>
      </c>
      <c r="U27" s="241">
        <f t="shared" si="11"/>
        <v>0</v>
      </c>
      <c r="V27" s="241">
        <f t="shared" si="11"/>
        <v>0</v>
      </c>
      <c r="W27" s="43"/>
      <c r="X27" s="43"/>
      <c r="Y27" s="43"/>
      <c r="Z27" s="43"/>
      <c r="AA27" s="43"/>
      <c r="AB27" s="43"/>
      <c r="AC27" s="43"/>
      <c r="AD27" s="43"/>
      <c r="AE27" s="150">
        <f>SUM(AE28:AE35)</f>
        <v>0</v>
      </c>
    </row>
    <row r="28" spans="1:31" s="101" customFormat="1" ht="56.25" customHeight="1" hidden="1">
      <c r="A28" s="86" t="s">
        <v>24</v>
      </c>
      <c r="B28" s="143"/>
      <c r="C28" s="242">
        <f>SUM(D28:G28)</f>
        <v>0</v>
      </c>
      <c r="D28" s="243"/>
      <c r="E28" s="243"/>
      <c r="F28" s="243"/>
      <c r="G28" s="243"/>
      <c r="H28" s="244">
        <f>SUM(I28:L28)</f>
        <v>0</v>
      </c>
      <c r="I28" s="245"/>
      <c r="J28" s="243"/>
      <c r="K28" s="243"/>
      <c r="L28" s="243"/>
      <c r="M28" s="242">
        <f>C28-H28</f>
        <v>0</v>
      </c>
      <c r="N28" s="243">
        <f>D28-I28</f>
        <v>0</v>
      </c>
      <c r="O28" s="243">
        <f>E28-J28</f>
        <v>0</v>
      </c>
      <c r="P28" s="243">
        <f>F28-K28</f>
        <v>0</v>
      </c>
      <c r="Q28" s="243">
        <f>G28-L28</f>
        <v>0</v>
      </c>
      <c r="R28" s="242">
        <f>H28</f>
        <v>0</v>
      </c>
      <c r="S28" s="243">
        <f>I28</f>
        <v>0</v>
      </c>
      <c r="T28" s="243">
        <f>J28</f>
        <v>0</v>
      </c>
      <c r="U28" s="243">
        <f>K28</f>
        <v>0</v>
      </c>
      <c r="V28" s="243">
        <f>L28</f>
        <v>0</v>
      </c>
      <c r="W28" s="25"/>
      <c r="X28" s="25"/>
      <c r="Y28" s="25"/>
      <c r="Z28" s="23"/>
      <c r="AA28" s="26"/>
      <c r="AB28" s="26"/>
      <c r="AC28" s="26"/>
      <c r="AD28" s="26"/>
      <c r="AE28" s="151"/>
    </row>
    <row r="29" spans="1:31" s="101" customFormat="1" ht="33" customHeight="1" hidden="1">
      <c r="A29" s="86" t="s">
        <v>25</v>
      </c>
      <c r="B29" s="143"/>
      <c r="C29" s="242">
        <f aca="true" t="shared" si="12" ref="C29:C35">SUM(D29:G29)</f>
        <v>0</v>
      </c>
      <c r="D29" s="243"/>
      <c r="E29" s="243"/>
      <c r="F29" s="243"/>
      <c r="G29" s="243"/>
      <c r="H29" s="244">
        <f aca="true" t="shared" si="13" ref="H29:H35">SUM(I29:L29)</f>
        <v>0</v>
      </c>
      <c r="I29" s="243"/>
      <c r="J29" s="243"/>
      <c r="K29" s="243"/>
      <c r="L29" s="243"/>
      <c r="M29" s="242">
        <f aca="true" t="shared" si="14" ref="M29:Q30">C29-H29</f>
        <v>0</v>
      </c>
      <c r="N29" s="243">
        <f t="shared" si="14"/>
        <v>0</v>
      </c>
      <c r="O29" s="243">
        <f t="shared" si="14"/>
        <v>0</v>
      </c>
      <c r="P29" s="243">
        <f t="shared" si="14"/>
        <v>0</v>
      </c>
      <c r="Q29" s="243">
        <f t="shared" si="14"/>
        <v>0</v>
      </c>
      <c r="R29" s="242">
        <f aca="true" t="shared" si="15" ref="R29:V30">H29</f>
        <v>0</v>
      </c>
      <c r="S29" s="243">
        <f t="shared" si="15"/>
        <v>0</v>
      </c>
      <c r="T29" s="243">
        <f t="shared" si="15"/>
        <v>0</v>
      </c>
      <c r="U29" s="243">
        <f t="shared" si="15"/>
        <v>0</v>
      </c>
      <c r="V29" s="243">
        <f t="shared" si="15"/>
        <v>0</v>
      </c>
      <c r="W29" s="25"/>
      <c r="X29" s="25"/>
      <c r="Y29" s="25"/>
      <c r="Z29" s="23"/>
      <c r="AA29" s="26"/>
      <c r="AB29" s="26"/>
      <c r="AC29" s="26"/>
      <c r="AD29" s="26"/>
      <c r="AE29" s="151"/>
    </row>
    <row r="30" spans="1:31" s="101" customFormat="1" ht="46.5" customHeight="1" hidden="1">
      <c r="A30" s="86" t="s">
        <v>26</v>
      </c>
      <c r="B30" s="144"/>
      <c r="C30" s="242">
        <f t="shared" si="12"/>
        <v>0</v>
      </c>
      <c r="D30" s="243"/>
      <c r="E30" s="243"/>
      <c r="F30" s="243"/>
      <c r="G30" s="243"/>
      <c r="H30" s="244">
        <f t="shared" si="13"/>
        <v>0</v>
      </c>
      <c r="I30" s="243"/>
      <c r="J30" s="245"/>
      <c r="K30" s="245"/>
      <c r="L30" s="245"/>
      <c r="M30" s="242">
        <f t="shared" si="14"/>
        <v>0</v>
      </c>
      <c r="N30" s="243">
        <f t="shared" si="14"/>
        <v>0</v>
      </c>
      <c r="O30" s="243">
        <f t="shared" si="14"/>
        <v>0</v>
      </c>
      <c r="P30" s="243">
        <f t="shared" si="14"/>
        <v>0</v>
      </c>
      <c r="Q30" s="243">
        <f t="shared" si="14"/>
        <v>0</v>
      </c>
      <c r="R30" s="242">
        <f t="shared" si="15"/>
        <v>0</v>
      </c>
      <c r="S30" s="243">
        <f t="shared" si="15"/>
        <v>0</v>
      </c>
      <c r="T30" s="243">
        <f t="shared" si="15"/>
        <v>0</v>
      </c>
      <c r="U30" s="243">
        <f t="shared" si="15"/>
        <v>0</v>
      </c>
      <c r="V30" s="243">
        <f t="shared" si="15"/>
        <v>0</v>
      </c>
      <c r="W30" s="26"/>
      <c r="X30" s="26"/>
      <c r="Y30" s="26"/>
      <c r="Z30" s="26"/>
      <c r="AA30" s="25"/>
      <c r="AB30" s="251"/>
      <c r="AC30" s="26"/>
      <c r="AD30" s="251"/>
      <c r="AE30" s="151"/>
    </row>
    <row r="31" spans="1:31" s="101" customFormat="1" ht="45.75" customHeight="1" hidden="1">
      <c r="A31" s="86" t="s">
        <v>27</v>
      </c>
      <c r="B31" s="144"/>
      <c r="C31" s="242">
        <f t="shared" si="12"/>
        <v>0</v>
      </c>
      <c r="D31" s="243"/>
      <c r="E31" s="243"/>
      <c r="F31" s="243"/>
      <c r="G31" s="243"/>
      <c r="H31" s="244">
        <f t="shared" si="13"/>
        <v>0</v>
      </c>
      <c r="I31" s="243"/>
      <c r="J31" s="245"/>
      <c r="K31" s="245"/>
      <c r="L31" s="245"/>
      <c r="M31" s="242">
        <f aca="true" t="shared" si="16" ref="M31:Q35">C31-H31</f>
        <v>0</v>
      </c>
      <c r="N31" s="243">
        <f t="shared" si="16"/>
        <v>0</v>
      </c>
      <c r="O31" s="243">
        <f t="shared" si="16"/>
        <v>0</v>
      </c>
      <c r="P31" s="243">
        <f t="shared" si="16"/>
        <v>0</v>
      </c>
      <c r="Q31" s="243">
        <f t="shared" si="16"/>
        <v>0</v>
      </c>
      <c r="R31" s="242">
        <f aca="true" t="shared" si="17" ref="R31:V35">H31</f>
        <v>0</v>
      </c>
      <c r="S31" s="243">
        <f t="shared" si="17"/>
        <v>0</v>
      </c>
      <c r="T31" s="243">
        <f t="shared" si="17"/>
        <v>0</v>
      </c>
      <c r="U31" s="243">
        <f t="shared" si="17"/>
        <v>0</v>
      </c>
      <c r="V31" s="243">
        <f t="shared" si="17"/>
        <v>0</v>
      </c>
      <c r="W31" s="26"/>
      <c r="X31" s="26"/>
      <c r="Y31" s="26"/>
      <c r="Z31" s="26"/>
      <c r="AA31" s="25"/>
      <c r="AB31" s="251"/>
      <c r="AC31" s="26"/>
      <c r="AD31" s="251"/>
      <c r="AE31" s="151"/>
    </row>
    <row r="32" spans="1:31" s="101" customFormat="1" ht="42.75" customHeight="1" hidden="1">
      <c r="A32" s="86" t="s">
        <v>45</v>
      </c>
      <c r="B32" s="144"/>
      <c r="C32" s="242">
        <f t="shared" si="12"/>
        <v>0</v>
      </c>
      <c r="D32" s="243"/>
      <c r="E32" s="243"/>
      <c r="F32" s="243"/>
      <c r="G32" s="243"/>
      <c r="H32" s="244">
        <f t="shared" si="13"/>
        <v>0</v>
      </c>
      <c r="I32" s="243"/>
      <c r="J32" s="245"/>
      <c r="K32" s="243"/>
      <c r="L32" s="243"/>
      <c r="M32" s="242">
        <f t="shared" si="16"/>
        <v>0</v>
      </c>
      <c r="N32" s="243">
        <f t="shared" si="16"/>
        <v>0</v>
      </c>
      <c r="O32" s="243">
        <f t="shared" si="16"/>
        <v>0</v>
      </c>
      <c r="P32" s="243">
        <f t="shared" si="16"/>
        <v>0</v>
      </c>
      <c r="Q32" s="243">
        <f t="shared" si="16"/>
        <v>0</v>
      </c>
      <c r="R32" s="242">
        <f t="shared" si="17"/>
        <v>0</v>
      </c>
      <c r="S32" s="243">
        <f t="shared" si="17"/>
        <v>0</v>
      </c>
      <c r="T32" s="243">
        <f t="shared" si="17"/>
        <v>0</v>
      </c>
      <c r="U32" s="243">
        <f t="shared" si="17"/>
        <v>0</v>
      </c>
      <c r="V32" s="243">
        <f t="shared" si="17"/>
        <v>0</v>
      </c>
      <c r="W32" s="26"/>
      <c r="X32" s="26"/>
      <c r="Y32" s="26"/>
      <c r="Z32" s="26"/>
      <c r="AA32" s="26"/>
      <c r="AB32" s="26"/>
      <c r="AC32" s="26"/>
      <c r="AD32" s="26"/>
      <c r="AE32" s="151"/>
    </row>
    <row r="33" spans="1:31" s="101" customFormat="1" ht="55.5" customHeight="1" hidden="1">
      <c r="A33" s="86" t="s">
        <v>46</v>
      </c>
      <c r="B33" s="143"/>
      <c r="C33" s="242">
        <f t="shared" si="12"/>
        <v>0</v>
      </c>
      <c r="D33" s="243"/>
      <c r="E33" s="243"/>
      <c r="F33" s="243"/>
      <c r="G33" s="243"/>
      <c r="H33" s="244">
        <f t="shared" si="13"/>
        <v>0</v>
      </c>
      <c r="I33" s="245"/>
      <c r="J33" s="245"/>
      <c r="K33" s="245"/>
      <c r="L33" s="243"/>
      <c r="M33" s="242">
        <f t="shared" si="16"/>
        <v>0</v>
      </c>
      <c r="N33" s="243">
        <f t="shared" si="16"/>
        <v>0</v>
      </c>
      <c r="O33" s="243">
        <f t="shared" si="16"/>
        <v>0</v>
      </c>
      <c r="P33" s="243">
        <f t="shared" si="16"/>
        <v>0</v>
      </c>
      <c r="Q33" s="243">
        <f t="shared" si="16"/>
        <v>0</v>
      </c>
      <c r="R33" s="242">
        <f t="shared" si="17"/>
        <v>0</v>
      </c>
      <c r="S33" s="243">
        <f t="shared" si="17"/>
        <v>0</v>
      </c>
      <c r="T33" s="243">
        <f t="shared" si="17"/>
        <v>0</v>
      </c>
      <c r="U33" s="243">
        <f t="shared" si="17"/>
        <v>0</v>
      </c>
      <c r="V33" s="243">
        <f t="shared" si="17"/>
        <v>0</v>
      </c>
      <c r="W33" s="26"/>
      <c r="X33" s="26"/>
      <c r="Y33" s="26"/>
      <c r="Z33" s="26"/>
      <c r="AA33" s="25"/>
      <c r="AB33" s="251"/>
      <c r="AC33" s="26"/>
      <c r="AD33" s="251"/>
      <c r="AE33" s="151"/>
    </row>
    <row r="34" spans="1:31" s="101" customFormat="1" ht="42.75" customHeight="1" hidden="1">
      <c r="A34" s="86" t="s">
        <v>274</v>
      </c>
      <c r="B34" s="144"/>
      <c r="C34" s="242">
        <f t="shared" si="12"/>
        <v>0</v>
      </c>
      <c r="D34" s="243"/>
      <c r="E34" s="243"/>
      <c r="F34" s="243"/>
      <c r="G34" s="243"/>
      <c r="H34" s="244">
        <f t="shared" si="13"/>
        <v>0</v>
      </c>
      <c r="I34" s="245"/>
      <c r="J34" s="245"/>
      <c r="K34" s="245"/>
      <c r="L34" s="246"/>
      <c r="M34" s="242">
        <f t="shared" si="16"/>
        <v>0</v>
      </c>
      <c r="N34" s="243">
        <f t="shared" si="16"/>
        <v>0</v>
      </c>
      <c r="O34" s="243">
        <f t="shared" si="16"/>
        <v>0</v>
      </c>
      <c r="P34" s="243">
        <f t="shared" si="16"/>
        <v>0</v>
      </c>
      <c r="Q34" s="243">
        <f t="shared" si="16"/>
        <v>0</v>
      </c>
      <c r="R34" s="242">
        <f t="shared" si="17"/>
        <v>0</v>
      </c>
      <c r="S34" s="243">
        <f t="shared" si="17"/>
        <v>0</v>
      </c>
      <c r="T34" s="243">
        <f t="shared" si="17"/>
        <v>0</v>
      </c>
      <c r="U34" s="243">
        <f t="shared" si="17"/>
        <v>0</v>
      </c>
      <c r="V34" s="243">
        <f t="shared" si="17"/>
        <v>0</v>
      </c>
      <c r="W34" s="26"/>
      <c r="X34" s="26"/>
      <c r="Y34" s="26"/>
      <c r="Z34" s="26"/>
      <c r="AA34" s="25"/>
      <c r="AB34" s="251"/>
      <c r="AC34" s="251"/>
      <c r="AD34" s="251"/>
      <c r="AE34" s="238"/>
    </row>
    <row r="35" spans="1:31" s="101" customFormat="1" ht="48.75" customHeight="1" hidden="1" thickBot="1">
      <c r="A35" s="163" t="s">
        <v>273</v>
      </c>
      <c r="B35" s="236"/>
      <c r="C35" s="247">
        <f t="shared" si="12"/>
        <v>0</v>
      </c>
      <c r="D35" s="248"/>
      <c r="E35" s="248"/>
      <c r="F35" s="248"/>
      <c r="G35" s="248"/>
      <c r="H35" s="249">
        <f t="shared" si="13"/>
        <v>0</v>
      </c>
      <c r="I35" s="250"/>
      <c r="J35" s="250"/>
      <c r="K35" s="250"/>
      <c r="L35" s="248"/>
      <c r="M35" s="247">
        <f t="shared" si="16"/>
        <v>0</v>
      </c>
      <c r="N35" s="248">
        <f t="shared" si="16"/>
        <v>0</v>
      </c>
      <c r="O35" s="248">
        <f t="shared" si="16"/>
        <v>0</v>
      </c>
      <c r="P35" s="248">
        <f t="shared" si="16"/>
        <v>0</v>
      </c>
      <c r="Q35" s="248">
        <f t="shared" si="16"/>
        <v>0</v>
      </c>
      <c r="R35" s="247">
        <f t="shared" si="17"/>
        <v>0</v>
      </c>
      <c r="S35" s="248">
        <f t="shared" si="17"/>
        <v>0</v>
      </c>
      <c r="T35" s="248">
        <f t="shared" si="17"/>
        <v>0</v>
      </c>
      <c r="U35" s="248">
        <f t="shared" si="17"/>
        <v>0</v>
      </c>
      <c r="V35" s="248">
        <f t="shared" si="17"/>
        <v>0</v>
      </c>
      <c r="W35" s="104"/>
      <c r="X35" s="104"/>
      <c r="Y35" s="104"/>
      <c r="Z35" s="104"/>
      <c r="AA35" s="25"/>
      <c r="AB35" s="251"/>
      <c r="AC35" s="251"/>
      <c r="AD35" s="251"/>
      <c r="AE35" s="238"/>
    </row>
    <row r="36" spans="1:31" ht="12.75">
      <c r="A36" s="16"/>
      <c r="B36" s="2"/>
      <c r="C36" s="107"/>
      <c r="D36" s="16"/>
      <c r="E36" s="44"/>
      <c r="F36" s="17"/>
      <c r="G36" s="16"/>
      <c r="H36" s="108"/>
      <c r="I36" s="21"/>
      <c r="J36" s="16"/>
      <c r="K36" s="16"/>
      <c r="L36" s="16"/>
      <c r="M36" s="110"/>
      <c r="N36" s="20"/>
      <c r="O36" s="20"/>
      <c r="P36" s="20"/>
      <c r="Q36" s="20"/>
      <c r="R36" s="108"/>
      <c r="S36" s="17"/>
      <c r="T36" s="18"/>
      <c r="U36" s="18"/>
      <c r="V36" s="18"/>
      <c r="W36" s="16"/>
      <c r="X36" s="16"/>
      <c r="Y36" s="16"/>
      <c r="Z36" s="16"/>
      <c r="AA36" s="16"/>
      <c r="AB36" s="16"/>
      <c r="AC36" s="16"/>
      <c r="AD36" s="16"/>
      <c r="AE36" s="16"/>
    </row>
  </sheetData>
  <sheetProtection/>
  <protectedRanges>
    <protectedRange sqref="B30" name="Диапазон1_91_6_5_3_2_2_1_1_1_1_1"/>
    <protectedRange sqref="B31" name="Диапазон1_91_6_5_3_2_1_1_1_1_1_1_1"/>
    <protectedRange sqref="B32" name="Диапазон1_91_6_5_3_2_1_1_1_2_1_1"/>
  </protectedRanges>
  <mergeCells count="10">
    <mergeCell ref="W10:Z10"/>
    <mergeCell ref="AA10:AE10"/>
    <mergeCell ref="A6:AE6"/>
    <mergeCell ref="A9:A11"/>
    <mergeCell ref="B9:B11"/>
    <mergeCell ref="C9:G10"/>
    <mergeCell ref="H9:L10"/>
    <mergeCell ref="M9:Q10"/>
    <mergeCell ref="R9:V10"/>
    <mergeCell ref="W9:AE9"/>
  </mergeCells>
  <printOptions/>
  <pageMargins left="0.1968503937007874" right="0.1968503937007874" top="0.2" bottom="0.14" header="0.21" footer="0.14"/>
  <pageSetup fitToHeight="5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8"/>
  <sheetViews>
    <sheetView zoomScalePageLayoutView="0" workbookViewId="0" topLeftCell="A1">
      <selection activeCell="FF19" sqref="FF19"/>
    </sheetView>
  </sheetViews>
  <sheetFormatPr defaultColWidth="1.421875" defaultRowHeight="12.75"/>
  <cols>
    <col min="1" max="114" width="1.421875" style="48" customWidth="1"/>
    <col min="115" max="115" width="0.2890625" style="48" customWidth="1"/>
    <col min="116" max="122" width="1.421875" style="48" hidden="1" customWidth="1"/>
    <col min="123" max="16384" width="1.421875" style="48" customWidth="1"/>
  </cols>
  <sheetData>
    <row r="1" s="45" customFormat="1" ht="11.25">
      <c r="ED1" s="46" t="s">
        <v>74</v>
      </c>
    </row>
    <row r="2" s="45" customFormat="1" ht="11.25">
      <c r="ED2" s="46" t="s">
        <v>0</v>
      </c>
    </row>
    <row r="3" s="45" customFormat="1" ht="11.25">
      <c r="ED3" s="46" t="s">
        <v>75</v>
      </c>
    </row>
    <row r="4" spans="1:134" s="47" customFormat="1" ht="18.75">
      <c r="A4" s="387" t="s">
        <v>291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8" t="s">
        <v>76</v>
      </c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388"/>
      <c r="DT4" s="388"/>
      <c r="DU4" s="388"/>
      <c r="DV4" s="388"/>
      <c r="DW4" s="388"/>
      <c r="DX4" s="388"/>
      <c r="DY4" s="388"/>
      <c r="DZ4" s="388"/>
      <c r="EA4" s="388"/>
      <c r="EB4" s="388"/>
      <c r="EC4" s="388"/>
      <c r="ED4" s="388"/>
    </row>
    <row r="5" spans="1:134" s="47" customFormat="1" ht="18.75">
      <c r="A5" s="389" t="s">
        <v>318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389"/>
      <c r="DT5" s="389"/>
      <c r="DU5" s="389"/>
      <c r="DV5" s="389"/>
      <c r="DW5" s="389"/>
      <c r="DX5" s="389"/>
      <c r="DY5" s="389"/>
      <c r="DZ5" s="389"/>
      <c r="EA5" s="389"/>
      <c r="EB5" s="389"/>
      <c r="EC5" s="389"/>
      <c r="ED5" s="389"/>
    </row>
    <row r="6" spans="116:134" ht="12.75"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3"/>
    </row>
    <row r="7" spans="122:134" ht="13.5" thickBot="1">
      <c r="DR7" s="54"/>
      <c r="DS7" s="54"/>
      <c r="DT7" s="54"/>
      <c r="DU7" s="54"/>
      <c r="DV7" s="54"/>
      <c r="DW7" s="54"/>
      <c r="DX7" s="54" t="s">
        <v>78</v>
      </c>
      <c r="DY7" s="54"/>
      <c r="DZ7" s="54"/>
      <c r="EA7" s="54"/>
      <c r="EB7" s="54"/>
      <c r="EC7" s="54"/>
      <c r="ED7" s="54"/>
    </row>
    <row r="8" spans="1:134" ht="12.75">
      <c r="A8" s="390" t="s">
        <v>51</v>
      </c>
      <c r="B8" s="373"/>
      <c r="C8" s="373"/>
      <c r="D8" s="374"/>
      <c r="E8" s="372" t="s">
        <v>79</v>
      </c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4"/>
      <c r="AB8" s="372" t="s">
        <v>80</v>
      </c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 t="s">
        <v>81</v>
      </c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4"/>
      <c r="DD8" s="372" t="s">
        <v>34</v>
      </c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5"/>
    </row>
    <row r="9" spans="1:134" ht="12.75">
      <c r="A9" s="391"/>
      <c r="B9" s="377"/>
      <c r="C9" s="377"/>
      <c r="D9" s="392"/>
      <c r="E9" s="376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92"/>
      <c r="AB9" s="382" t="s">
        <v>82</v>
      </c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4"/>
      <c r="AR9" s="382" t="s">
        <v>4</v>
      </c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4"/>
      <c r="BH9" s="382" t="s">
        <v>5</v>
      </c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4"/>
      <c r="BX9" s="382" t="s">
        <v>6</v>
      </c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4"/>
      <c r="CN9" s="382" t="s">
        <v>7</v>
      </c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4"/>
      <c r="DD9" s="376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7"/>
      <c r="EB9" s="377"/>
      <c r="EC9" s="377"/>
      <c r="ED9" s="378"/>
    </row>
    <row r="10" spans="1:134" ht="13.5" thickBot="1">
      <c r="A10" s="393"/>
      <c r="B10" s="380"/>
      <c r="C10" s="380"/>
      <c r="D10" s="394"/>
      <c r="E10" s="379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94"/>
      <c r="AB10" s="385" t="s">
        <v>83</v>
      </c>
      <c r="AC10" s="385"/>
      <c r="AD10" s="385"/>
      <c r="AE10" s="385"/>
      <c r="AF10" s="385"/>
      <c r="AG10" s="385"/>
      <c r="AH10" s="385"/>
      <c r="AI10" s="385"/>
      <c r="AJ10" s="386" t="s">
        <v>84</v>
      </c>
      <c r="AK10" s="386"/>
      <c r="AL10" s="386"/>
      <c r="AM10" s="386"/>
      <c r="AN10" s="386"/>
      <c r="AO10" s="386"/>
      <c r="AP10" s="386"/>
      <c r="AQ10" s="386"/>
      <c r="AR10" s="385" t="s">
        <v>85</v>
      </c>
      <c r="AS10" s="385"/>
      <c r="AT10" s="385"/>
      <c r="AU10" s="385"/>
      <c r="AV10" s="385"/>
      <c r="AW10" s="385"/>
      <c r="AX10" s="385"/>
      <c r="AY10" s="385"/>
      <c r="AZ10" s="385" t="s">
        <v>86</v>
      </c>
      <c r="BA10" s="385"/>
      <c r="BB10" s="385"/>
      <c r="BC10" s="385"/>
      <c r="BD10" s="385"/>
      <c r="BE10" s="385"/>
      <c r="BF10" s="385"/>
      <c r="BG10" s="385"/>
      <c r="BH10" s="385" t="s">
        <v>85</v>
      </c>
      <c r="BI10" s="385"/>
      <c r="BJ10" s="385"/>
      <c r="BK10" s="385"/>
      <c r="BL10" s="385"/>
      <c r="BM10" s="385"/>
      <c r="BN10" s="385"/>
      <c r="BO10" s="385"/>
      <c r="BP10" s="385" t="s">
        <v>86</v>
      </c>
      <c r="BQ10" s="385"/>
      <c r="BR10" s="385"/>
      <c r="BS10" s="385"/>
      <c r="BT10" s="385"/>
      <c r="BU10" s="385"/>
      <c r="BV10" s="385"/>
      <c r="BW10" s="385"/>
      <c r="BX10" s="385" t="s">
        <v>85</v>
      </c>
      <c r="BY10" s="385"/>
      <c r="BZ10" s="385"/>
      <c r="CA10" s="385"/>
      <c r="CB10" s="385"/>
      <c r="CC10" s="385"/>
      <c r="CD10" s="385"/>
      <c r="CE10" s="385"/>
      <c r="CF10" s="385" t="s">
        <v>86</v>
      </c>
      <c r="CG10" s="385"/>
      <c r="CH10" s="385"/>
      <c r="CI10" s="385"/>
      <c r="CJ10" s="385"/>
      <c r="CK10" s="385"/>
      <c r="CL10" s="385"/>
      <c r="CM10" s="385"/>
      <c r="CN10" s="385" t="s">
        <v>85</v>
      </c>
      <c r="CO10" s="385"/>
      <c r="CP10" s="385"/>
      <c r="CQ10" s="385"/>
      <c r="CR10" s="385"/>
      <c r="CS10" s="385"/>
      <c r="CT10" s="385"/>
      <c r="CU10" s="385"/>
      <c r="CV10" s="385" t="s">
        <v>86</v>
      </c>
      <c r="CW10" s="385"/>
      <c r="CX10" s="385"/>
      <c r="CY10" s="385"/>
      <c r="CZ10" s="385"/>
      <c r="DA10" s="385"/>
      <c r="DB10" s="385"/>
      <c r="DC10" s="385"/>
      <c r="DD10" s="379"/>
      <c r="DE10" s="380"/>
      <c r="DF10" s="380"/>
      <c r="DG10" s="380"/>
      <c r="DH10" s="380"/>
      <c r="DI10" s="380"/>
      <c r="DJ10" s="380"/>
      <c r="DK10" s="380"/>
      <c r="DL10" s="380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1"/>
    </row>
    <row r="11" spans="1:134" ht="15" customHeight="1">
      <c r="A11" s="395" t="s">
        <v>87</v>
      </c>
      <c r="B11" s="396"/>
      <c r="C11" s="396"/>
      <c r="D11" s="396"/>
      <c r="E11" s="397" t="s">
        <v>88</v>
      </c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9"/>
      <c r="AB11" s="400">
        <f>AR11+BH11+BX11+CN11</f>
        <v>20.54224</v>
      </c>
      <c r="AC11" s="401"/>
      <c r="AD11" s="401"/>
      <c r="AE11" s="401"/>
      <c r="AF11" s="401"/>
      <c r="AG11" s="401"/>
      <c r="AH11" s="401"/>
      <c r="AI11" s="402"/>
      <c r="AJ11" s="403">
        <f>AZ11+BP11+CF11+CV11</f>
        <v>0.83582</v>
      </c>
      <c r="AK11" s="403"/>
      <c r="AL11" s="403"/>
      <c r="AM11" s="403"/>
      <c r="AN11" s="403"/>
      <c r="AO11" s="403"/>
      <c r="AP11" s="403"/>
      <c r="AQ11" s="403"/>
      <c r="AR11" s="400">
        <f>AR12+AR23</f>
        <v>0</v>
      </c>
      <c r="AS11" s="404"/>
      <c r="AT11" s="404"/>
      <c r="AU11" s="404"/>
      <c r="AV11" s="404"/>
      <c r="AW11" s="404"/>
      <c r="AX11" s="404"/>
      <c r="AY11" s="405"/>
      <c r="AZ11" s="400">
        <f>AZ12+AZ23</f>
        <v>0.02725</v>
      </c>
      <c r="BA11" s="404"/>
      <c r="BB11" s="404"/>
      <c r="BC11" s="404"/>
      <c r="BD11" s="404"/>
      <c r="BE11" s="404"/>
      <c r="BF11" s="404"/>
      <c r="BG11" s="405"/>
      <c r="BH11" s="400">
        <f>BH12+BH23</f>
        <v>0.79744</v>
      </c>
      <c r="BI11" s="404"/>
      <c r="BJ11" s="404"/>
      <c r="BK11" s="404"/>
      <c r="BL11" s="404"/>
      <c r="BM11" s="404"/>
      <c r="BN11" s="404"/>
      <c r="BO11" s="405"/>
      <c r="BP11" s="400">
        <f>BP12+BP23</f>
        <v>0.80857</v>
      </c>
      <c r="BQ11" s="404"/>
      <c r="BR11" s="404"/>
      <c r="BS11" s="404"/>
      <c r="BT11" s="404"/>
      <c r="BU11" s="404"/>
      <c r="BV11" s="404"/>
      <c r="BW11" s="405"/>
      <c r="BX11" s="400">
        <f>BX12+BX23</f>
        <v>2.45283</v>
      </c>
      <c r="BY11" s="404"/>
      <c r="BZ11" s="404"/>
      <c r="CA11" s="404"/>
      <c r="CB11" s="404"/>
      <c r="CC11" s="404"/>
      <c r="CD11" s="404"/>
      <c r="CE11" s="405"/>
      <c r="CF11" s="400">
        <f>CF12+CF23</f>
        <v>0</v>
      </c>
      <c r="CG11" s="404"/>
      <c r="CH11" s="404"/>
      <c r="CI11" s="404"/>
      <c r="CJ11" s="404"/>
      <c r="CK11" s="404"/>
      <c r="CL11" s="404"/>
      <c r="CM11" s="405"/>
      <c r="CN11" s="400">
        <f>CN12+CN23</f>
        <v>17.29197</v>
      </c>
      <c r="CO11" s="404"/>
      <c r="CP11" s="404"/>
      <c r="CQ11" s="404"/>
      <c r="CR11" s="404"/>
      <c r="CS11" s="404"/>
      <c r="CT11" s="404"/>
      <c r="CU11" s="405"/>
      <c r="CV11" s="400">
        <f>CV12+CV23</f>
        <v>0</v>
      </c>
      <c r="CW11" s="404"/>
      <c r="CX11" s="404"/>
      <c r="CY11" s="404"/>
      <c r="CZ11" s="404"/>
      <c r="DA11" s="404"/>
      <c r="DB11" s="404"/>
      <c r="DC11" s="405"/>
      <c r="DD11" s="406"/>
      <c r="DE11" s="406"/>
      <c r="DF11" s="406"/>
      <c r="DG11" s="406"/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6"/>
      <c r="DV11" s="406"/>
      <c r="DW11" s="406"/>
      <c r="DX11" s="406"/>
      <c r="DY11" s="406"/>
      <c r="DZ11" s="406"/>
      <c r="EA11" s="406"/>
      <c r="EB11" s="406"/>
      <c r="EC11" s="406"/>
      <c r="ED11" s="407"/>
    </row>
    <row r="12" spans="1:134" ht="15" customHeight="1">
      <c r="A12" s="408" t="s">
        <v>10</v>
      </c>
      <c r="B12" s="409"/>
      <c r="C12" s="409"/>
      <c r="D12" s="410"/>
      <c r="E12" s="411" t="s">
        <v>89</v>
      </c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2">
        <f>AR12+BH12+BX12+CN12</f>
        <v>10</v>
      </c>
      <c r="AC12" s="413"/>
      <c r="AD12" s="413"/>
      <c r="AE12" s="413"/>
      <c r="AF12" s="413"/>
      <c r="AG12" s="413"/>
      <c r="AH12" s="413"/>
      <c r="AI12" s="414"/>
      <c r="AJ12" s="412">
        <f>AZ12+BP12+CF12+CV12</f>
        <v>0.02725</v>
      </c>
      <c r="AK12" s="413"/>
      <c r="AL12" s="413"/>
      <c r="AM12" s="413"/>
      <c r="AN12" s="413"/>
      <c r="AO12" s="413"/>
      <c r="AP12" s="413"/>
      <c r="AQ12" s="414"/>
      <c r="AR12" s="415">
        <f>AR13</f>
        <v>0</v>
      </c>
      <c r="AS12" s="416"/>
      <c r="AT12" s="416"/>
      <c r="AU12" s="416"/>
      <c r="AV12" s="416"/>
      <c r="AW12" s="416"/>
      <c r="AX12" s="416"/>
      <c r="AY12" s="417"/>
      <c r="AZ12" s="415">
        <f>AZ13</f>
        <v>0.02725</v>
      </c>
      <c r="BA12" s="416"/>
      <c r="BB12" s="416"/>
      <c r="BC12" s="416"/>
      <c r="BD12" s="416"/>
      <c r="BE12" s="416"/>
      <c r="BF12" s="416"/>
      <c r="BG12" s="417"/>
      <c r="BH12" s="415">
        <f>BH13</f>
        <v>0</v>
      </c>
      <c r="BI12" s="416"/>
      <c r="BJ12" s="416"/>
      <c r="BK12" s="416"/>
      <c r="BL12" s="416"/>
      <c r="BM12" s="416"/>
      <c r="BN12" s="416"/>
      <c r="BO12" s="417"/>
      <c r="BP12" s="415">
        <f>BP13</f>
        <v>0</v>
      </c>
      <c r="BQ12" s="416"/>
      <c r="BR12" s="416"/>
      <c r="BS12" s="416"/>
      <c r="BT12" s="416"/>
      <c r="BU12" s="416"/>
      <c r="BV12" s="416"/>
      <c r="BW12" s="417"/>
      <c r="BX12" s="415">
        <f>BX13</f>
        <v>2.45283</v>
      </c>
      <c r="BY12" s="416"/>
      <c r="BZ12" s="416"/>
      <c r="CA12" s="416"/>
      <c r="CB12" s="416"/>
      <c r="CC12" s="416"/>
      <c r="CD12" s="416"/>
      <c r="CE12" s="417"/>
      <c r="CF12" s="415">
        <f>CF13</f>
        <v>0</v>
      </c>
      <c r="CG12" s="416"/>
      <c r="CH12" s="416"/>
      <c r="CI12" s="416"/>
      <c r="CJ12" s="416"/>
      <c r="CK12" s="416"/>
      <c r="CL12" s="416"/>
      <c r="CM12" s="417"/>
      <c r="CN12" s="415">
        <f>CN13</f>
        <v>7.54717</v>
      </c>
      <c r="CO12" s="416"/>
      <c r="CP12" s="416"/>
      <c r="CQ12" s="416"/>
      <c r="CR12" s="416"/>
      <c r="CS12" s="416"/>
      <c r="CT12" s="416"/>
      <c r="CU12" s="417"/>
      <c r="CV12" s="415">
        <f>CV13</f>
        <v>0</v>
      </c>
      <c r="CW12" s="416"/>
      <c r="CX12" s="416"/>
      <c r="CY12" s="416"/>
      <c r="CZ12" s="416"/>
      <c r="DA12" s="416"/>
      <c r="DB12" s="416"/>
      <c r="DC12" s="417"/>
      <c r="DD12" s="418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19"/>
      <c r="ED12" s="420"/>
    </row>
    <row r="13" spans="1:134" ht="12.75">
      <c r="A13" s="408" t="s">
        <v>90</v>
      </c>
      <c r="B13" s="409"/>
      <c r="C13" s="409"/>
      <c r="D13" s="410"/>
      <c r="E13" s="424" t="s">
        <v>91</v>
      </c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2">
        <f>AR13+BH13+BX13+CN13</f>
        <v>10</v>
      </c>
      <c r="AC13" s="413"/>
      <c r="AD13" s="413"/>
      <c r="AE13" s="413"/>
      <c r="AF13" s="413"/>
      <c r="AG13" s="413"/>
      <c r="AH13" s="413"/>
      <c r="AI13" s="414"/>
      <c r="AJ13" s="412">
        <f>AZ13+BP13+CF13+CV13</f>
        <v>0.02725</v>
      </c>
      <c r="AK13" s="413"/>
      <c r="AL13" s="413"/>
      <c r="AM13" s="413"/>
      <c r="AN13" s="413"/>
      <c r="AO13" s="413"/>
      <c r="AP13" s="413"/>
      <c r="AQ13" s="414"/>
      <c r="AR13" s="412"/>
      <c r="AS13" s="413"/>
      <c r="AT13" s="413"/>
      <c r="AU13" s="413"/>
      <c r="AV13" s="413"/>
      <c r="AW13" s="413"/>
      <c r="AX13" s="413"/>
      <c r="AY13" s="414"/>
      <c r="AZ13" s="412">
        <v>0.02725</v>
      </c>
      <c r="BA13" s="413"/>
      <c r="BB13" s="413"/>
      <c r="BC13" s="413"/>
      <c r="BD13" s="413"/>
      <c r="BE13" s="413"/>
      <c r="BF13" s="413"/>
      <c r="BG13" s="414"/>
      <c r="BH13" s="412"/>
      <c r="BI13" s="413"/>
      <c r="BJ13" s="413"/>
      <c r="BK13" s="413"/>
      <c r="BL13" s="413"/>
      <c r="BM13" s="413"/>
      <c r="BN13" s="413"/>
      <c r="BO13" s="414"/>
      <c r="BP13" s="412"/>
      <c r="BQ13" s="413"/>
      <c r="BR13" s="413"/>
      <c r="BS13" s="413"/>
      <c r="BT13" s="413"/>
      <c r="BU13" s="413"/>
      <c r="BV13" s="413"/>
      <c r="BW13" s="414"/>
      <c r="BX13" s="412">
        <v>2.45283</v>
      </c>
      <c r="BY13" s="413"/>
      <c r="BZ13" s="413"/>
      <c r="CA13" s="413"/>
      <c r="CB13" s="413"/>
      <c r="CC13" s="413"/>
      <c r="CD13" s="413"/>
      <c r="CE13" s="414"/>
      <c r="CF13" s="412"/>
      <c r="CG13" s="413"/>
      <c r="CH13" s="413"/>
      <c r="CI13" s="413"/>
      <c r="CJ13" s="413"/>
      <c r="CK13" s="413"/>
      <c r="CL13" s="413"/>
      <c r="CM13" s="414"/>
      <c r="CN13" s="412">
        <v>7.54717</v>
      </c>
      <c r="CO13" s="413"/>
      <c r="CP13" s="413"/>
      <c r="CQ13" s="413"/>
      <c r="CR13" s="413"/>
      <c r="CS13" s="413"/>
      <c r="CT13" s="413"/>
      <c r="CU13" s="414"/>
      <c r="CV13" s="412"/>
      <c r="CW13" s="413"/>
      <c r="CX13" s="413"/>
      <c r="CY13" s="413"/>
      <c r="CZ13" s="413"/>
      <c r="DA13" s="413"/>
      <c r="DB13" s="413"/>
      <c r="DC13" s="414"/>
      <c r="DD13" s="418"/>
      <c r="DE13" s="419"/>
      <c r="DF13" s="419"/>
      <c r="DG13" s="419"/>
      <c r="DH13" s="419"/>
      <c r="DI13" s="419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19"/>
      <c r="DX13" s="419"/>
      <c r="DY13" s="419"/>
      <c r="DZ13" s="419"/>
      <c r="EA13" s="419"/>
      <c r="EB13" s="419"/>
      <c r="EC13" s="419"/>
      <c r="ED13" s="420"/>
    </row>
    <row r="14" spans="1:134" ht="12.75">
      <c r="A14" s="421"/>
      <c r="B14" s="422"/>
      <c r="C14" s="422"/>
      <c r="D14" s="423"/>
      <c r="E14" s="431" t="s">
        <v>92</v>
      </c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25"/>
      <c r="AC14" s="426"/>
      <c r="AD14" s="426"/>
      <c r="AE14" s="426"/>
      <c r="AF14" s="426"/>
      <c r="AG14" s="426"/>
      <c r="AH14" s="426"/>
      <c r="AI14" s="427"/>
      <c r="AJ14" s="425"/>
      <c r="AK14" s="426"/>
      <c r="AL14" s="426"/>
      <c r="AM14" s="426"/>
      <c r="AN14" s="426"/>
      <c r="AO14" s="426"/>
      <c r="AP14" s="426"/>
      <c r="AQ14" s="427"/>
      <c r="AR14" s="425"/>
      <c r="AS14" s="426"/>
      <c r="AT14" s="426"/>
      <c r="AU14" s="426"/>
      <c r="AV14" s="426"/>
      <c r="AW14" s="426"/>
      <c r="AX14" s="426"/>
      <c r="AY14" s="427"/>
      <c r="AZ14" s="425"/>
      <c r="BA14" s="426"/>
      <c r="BB14" s="426"/>
      <c r="BC14" s="426"/>
      <c r="BD14" s="426"/>
      <c r="BE14" s="426"/>
      <c r="BF14" s="426"/>
      <c r="BG14" s="427"/>
      <c r="BH14" s="425"/>
      <c r="BI14" s="426"/>
      <c r="BJ14" s="426"/>
      <c r="BK14" s="426"/>
      <c r="BL14" s="426"/>
      <c r="BM14" s="426"/>
      <c r="BN14" s="426"/>
      <c r="BO14" s="427"/>
      <c r="BP14" s="425"/>
      <c r="BQ14" s="426"/>
      <c r="BR14" s="426"/>
      <c r="BS14" s="426"/>
      <c r="BT14" s="426"/>
      <c r="BU14" s="426"/>
      <c r="BV14" s="426"/>
      <c r="BW14" s="427"/>
      <c r="BX14" s="425"/>
      <c r="BY14" s="426"/>
      <c r="BZ14" s="426"/>
      <c r="CA14" s="426"/>
      <c r="CB14" s="426"/>
      <c r="CC14" s="426"/>
      <c r="CD14" s="426"/>
      <c r="CE14" s="427"/>
      <c r="CF14" s="425"/>
      <c r="CG14" s="426"/>
      <c r="CH14" s="426"/>
      <c r="CI14" s="426"/>
      <c r="CJ14" s="426"/>
      <c r="CK14" s="426"/>
      <c r="CL14" s="426"/>
      <c r="CM14" s="427"/>
      <c r="CN14" s="425"/>
      <c r="CO14" s="426"/>
      <c r="CP14" s="426"/>
      <c r="CQ14" s="426"/>
      <c r="CR14" s="426"/>
      <c r="CS14" s="426"/>
      <c r="CT14" s="426"/>
      <c r="CU14" s="427"/>
      <c r="CV14" s="425"/>
      <c r="CW14" s="426"/>
      <c r="CX14" s="426"/>
      <c r="CY14" s="426"/>
      <c r="CZ14" s="426"/>
      <c r="DA14" s="426"/>
      <c r="DB14" s="426"/>
      <c r="DC14" s="427"/>
      <c r="DD14" s="428"/>
      <c r="DE14" s="429"/>
      <c r="DF14" s="429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429"/>
      <c r="DU14" s="429"/>
      <c r="DV14" s="429"/>
      <c r="DW14" s="429"/>
      <c r="DX14" s="429"/>
      <c r="DY14" s="429"/>
      <c r="DZ14" s="429"/>
      <c r="EA14" s="429"/>
      <c r="EB14" s="429"/>
      <c r="EC14" s="429"/>
      <c r="ED14" s="430"/>
    </row>
    <row r="15" spans="1:134" ht="15" customHeight="1">
      <c r="A15" s="432" t="s">
        <v>93</v>
      </c>
      <c r="B15" s="433"/>
      <c r="C15" s="433"/>
      <c r="D15" s="433"/>
      <c r="E15" s="434" t="s">
        <v>94</v>
      </c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15"/>
      <c r="AS15" s="416"/>
      <c r="AT15" s="416"/>
      <c r="AU15" s="416"/>
      <c r="AV15" s="416"/>
      <c r="AW15" s="416"/>
      <c r="AX15" s="416"/>
      <c r="AY15" s="417"/>
      <c r="AZ15" s="415"/>
      <c r="BA15" s="416"/>
      <c r="BB15" s="416"/>
      <c r="BC15" s="416"/>
      <c r="BD15" s="416"/>
      <c r="BE15" s="416"/>
      <c r="BF15" s="416"/>
      <c r="BG15" s="417"/>
      <c r="BH15" s="415"/>
      <c r="BI15" s="416"/>
      <c r="BJ15" s="416"/>
      <c r="BK15" s="416"/>
      <c r="BL15" s="416"/>
      <c r="BM15" s="416"/>
      <c r="BN15" s="416"/>
      <c r="BO15" s="417"/>
      <c r="BP15" s="415"/>
      <c r="BQ15" s="416"/>
      <c r="BR15" s="416"/>
      <c r="BS15" s="416"/>
      <c r="BT15" s="416"/>
      <c r="BU15" s="416"/>
      <c r="BV15" s="416"/>
      <c r="BW15" s="417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7"/>
    </row>
    <row r="16" spans="1:134" ht="12.75">
      <c r="A16" s="408" t="s">
        <v>95</v>
      </c>
      <c r="B16" s="409"/>
      <c r="C16" s="409"/>
      <c r="D16" s="410"/>
      <c r="E16" s="411" t="s">
        <v>96</v>
      </c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2">
        <f>AR16+BH16+BX16+CN16</f>
        <v>0</v>
      </c>
      <c r="AC16" s="413"/>
      <c r="AD16" s="413"/>
      <c r="AE16" s="413"/>
      <c r="AF16" s="413"/>
      <c r="AG16" s="413"/>
      <c r="AH16" s="413"/>
      <c r="AI16" s="414"/>
      <c r="AJ16" s="412">
        <f>AZ16+BP16+CF16+CV16</f>
        <v>0</v>
      </c>
      <c r="AK16" s="413"/>
      <c r="AL16" s="413"/>
      <c r="AM16" s="413"/>
      <c r="AN16" s="413"/>
      <c r="AO16" s="413"/>
      <c r="AP16" s="413"/>
      <c r="AQ16" s="414"/>
      <c r="AR16" s="412"/>
      <c r="AS16" s="413"/>
      <c r="AT16" s="413"/>
      <c r="AU16" s="413"/>
      <c r="AV16" s="413"/>
      <c r="AW16" s="413"/>
      <c r="AX16" s="413"/>
      <c r="AY16" s="414"/>
      <c r="AZ16" s="412"/>
      <c r="BA16" s="413"/>
      <c r="BB16" s="413"/>
      <c r="BC16" s="413"/>
      <c r="BD16" s="413"/>
      <c r="BE16" s="413"/>
      <c r="BF16" s="413"/>
      <c r="BG16" s="414"/>
      <c r="BH16" s="412"/>
      <c r="BI16" s="413"/>
      <c r="BJ16" s="413"/>
      <c r="BK16" s="413"/>
      <c r="BL16" s="413"/>
      <c r="BM16" s="413"/>
      <c r="BN16" s="413"/>
      <c r="BO16" s="414"/>
      <c r="BP16" s="412"/>
      <c r="BQ16" s="413"/>
      <c r="BR16" s="413"/>
      <c r="BS16" s="413"/>
      <c r="BT16" s="413"/>
      <c r="BU16" s="413"/>
      <c r="BV16" s="413"/>
      <c r="BW16" s="414"/>
      <c r="BX16" s="412"/>
      <c r="BY16" s="413"/>
      <c r="BZ16" s="413"/>
      <c r="CA16" s="413"/>
      <c r="CB16" s="413"/>
      <c r="CC16" s="413"/>
      <c r="CD16" s="413"/>
      <c r="CE16" s="414"/>
      <c r="CF16" s="412"/>
      <c r="CG16" s="413"/>
      <c r="CH16" s="413"/>
      <c r="CI16" s="413"/>
      <c r="CJ16" s="413"/>
      <c r="CK16" s="413"/>
      <c r="CL16" s="413"/>
      <c r="CM16" s="414"/>
      <c r="CN16" s="412"/>
      <c r="CO16" s="413"/>
      <c r="CP16" s="413"/>
      <c r="CQ16" s="413"/>
      <c r="CR16" s="413"/>
      <c r="CS16" s="413"/>
      <c r="CT16" s="413"/>
      <c r="CU16" s="414"/>
      <c r="CV16" s="412"/>
      <c r="CW16" s="413"/>
      <c r="CX16" s="413"/>
      <c r="CY16" s="413"/>
      <c r="CZ16" s="413"/>
      <c r="DA16" s="413"/>
      <c r="DB16" s="413"/>
      <c r="DC16" s="414"/>
      <c r="DD16" s="418"/>
      <c r="DE16" s="419"/>
      <c r="DF16" s="419"/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19"/>
      <c r="EC16" s="419"/>
      <c r="ED16" s="420"/>
    </row>
    <row r="17" spans="1:134" ht="12.75">
      <c r="A17" s="421"/>
      <c r="B17" s="422"/>
      <c r="C17" s="422"/>
      <c r="D17" s="423"/>
      <c r="E17" s="431" t="s">
        <v>97</v>
      </c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25"/>
      <c r="AC17" s="426"/>
      <c r="AD17" s="426"/>
      <c r="AE17" s="426"/>
      <c r="AF17" s="426"/>
      <c r="AG17" s="426"/>
      <c r="AH17" s="426"/>
      <c r="AI17" s="427"/>
      <c r="AJ17" s="425"/>
      <c r="AK17" s="426"/>
      <c r="AL17" s="426"/>
      <c r="AM17" s="426"/>
      <c r="AN17" s="426"/>
      <c r="AO17" s="426"/>
      <c r="AP17" s="426"/>
      <c r="AQ17" s="427"/>
      <c r="AR17" s="425"/>
      <c r="AS17" s="426"/>
      <c r="AT17" s="426"/>
      <c r="AU17" s="426"/>
      <c r="AV17" s="426"/>
      <c r="AW17" s="426"/>
      <c r="AX17" s="426"/>
      <c r="AY17" s="427"/>
      <c r="AZ17" s="425"/>
      <c r="BA17" s="426"/>
      <c r="BB17" s="426"/>
      <c r="BC17" s="426"/>
      <c r="BD17" s="426"/>
      <c r="BE17" s="426"/>
      <c r="BF17" s="426"/>
      <c r="BG17" s="427"/>
      <c r="BH17" s="425"/>
      <c r="BI17" s="426"/>
      <c r="BJ17" s="426"/>
      <c r="BK17" s="426"/>
      <c r="BL17" s="426"/>
      <c r="BM17" s="426"/>
      <c r="BN17" s="426"/>
      <c r="BO17" s="427"/>
      <c r="BP17" s="425"/>
      <c r="BQ17" s="426"/>
      <c r="BR17" s="426"/>
      <c r="BS17" s="426"/>
      <c r="BT17" s="426"/>
      <c r="BU17" s="426"/>
      <c r="BV17" s="426"/>
      <c r="BW17" s="427"/>
      <c r="BX17" s="425"/>
      <c r="BY17" s="426"/>
      <c r="BZ17" s="426"/>
      <c r="CA17" s="426"/>
      <c r="CB17" s="426"/>
      <c r="CC17" s="426"/>
      <c r="CD17" s="426"/>
      <c r="CE17" s="427"/>
      <c r="CF17" s="425"/>
      <c r="CG17" s="426"/>
      <c r="CH17" s="426"/>
      <c r="CI17" s="426"/>
      <c r="CJ17" s="426"/>
      <c r="CK17" s="426"/>
      <c r="CL17" s="426"/>
      <c r="CM17" s="427"/>
      <c r="CN17" s="425"/>
      <c r="CO17" s="426"/>
      <c r="CP17" s="426"/>
      <c r="CQ17" s="426"/>
      <c r="CR17" s="426"/>
      <c r="CS17" s="426"/>
      <c r="CT17" s="426"/>
      <c r="CU17" s="427"/>
      <c r="CV17" s="425"/>
      <c r="CW17" s="426"/>
      <c r="CX17" s="426"/>
      <c r="CY17" s="426"/>
      <c r="CZ17" s="426"/>
      <c r="DA17" s="426"/>
      <c r="DB17" s="426"/>
      <c r="DC17" s="427"/>
      <c r="DD17" s="428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30"/>
    </row>
    <row r="18" spans="1:134" ht="12.75">
      <c r="A18" s="408" t="s">
        <v>98</v>
      </c>
      <c r="B18" s="409"/>
      <c r="C18" s="409"/>
      <c r="D18" s="410"/>
      <c r="E18" s="411" t="s">
        <v>96</v>
      </c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2"/>
      <c r="AC18" s="413"/>
      <c r="AD18" s="413"/>
      <c r="AE18" s="413"/>
      <c r="AF18" s="413"/>
      <c r="AG18" s="413"/>
      <c r="AH18" s="413"/>
      <c r="AI18" s="414"/>
      <c r="AJ18" s="412"/>
      <c r="AK18" s="413"/>
      <c r="AL18" s="413"/>
      <c r="AM18" s="413"/>
      <c r="AN18" s="413"/>
      <c r="AO18" s="413"/>
      <c r="AP18" s="413"/>
      <c r="AQ18" s="414"/>
      <c r="AR18" s="412"/>
      <c r="AS18" s="413"/>
      <c r="AT18" s="413"/>
      <c r="AU18" s="413"/>
      <c r="AV18" s="413"/>
      <c r="AW18" s="413"/>
      <c r="AX18" s="413"/>
      <c r="AY18" s="414"/>
      <c r="AZ18" s="412"/>
      <c r="BA18" s="413"/>
      <c r="BB18" s="413"/>
      <c r="BC18" s="413"/>
      <c r="BD18" s="413"/>
      <c r="BE18" s="413"/>
      <c r="BF18" s="413"/>
      <c r="BG18" s="414"/>
      <c r="BH18" s="412"/>
      <c r="BI18" s="413"/>
      <c r="BJ18" s="413"/>
      <c r="BK18" s="413"/>
      <c r="BL18" s="413"/>
      <c r="BM18" s="413"/>
      <c r="BN18" s="413"/>
      <c r="BO18" s="414"/>
      <c r="BP18" s="412"/>
      <c r="BQ18" s="413"/>
      <c r="BR18" s="413"/>
      <c r="BS18" s="413"/>
      <c r="BT18" s="413"/>
      <c r="BU18" s="413"/>
      <c r="BV18" s="413"/>
      <c r="BW18" s="414"/>
      <c r="BX18" s="412"/>
      <c r="BY18" s="413"/>
      <c r="BZ18" s="413"/>
      <c r="CA18" s="413"/>
      <c r="CB18" s="413"/>
      <c r="CC18" s="413"/>
      <c r="CD18" s="413"/>
      <c r="CE18" s="414"/>
      <c r="CF18" s="412"/>
      <c r="CG18" s="413"/>
      <c r="CH18" s="413"/>
      <c r="CI18" s="413"/>
      <c r="CJ18" s="413"/>
      <c r="CK18" s="413"/>
      <c r="CL18" s="413"/>
      <c r="CM18" s="414"/>
      <c r="CN18" s="412"/>
      <c r="CO18" s="413"/>
      <c r="CP18" s="413"/>
      <c r="CQ18" s="413"/>
      <c r="CR18" s="413"/>
      <c r="CS18" s="413"/>
      <c r="CT18" s="413"/>
      <c r="CU18" s="414"/>
      <c r="CV18" s="412"/>
      <c r="CW18" s="413"/>
      <c r="CX18" s="413"/>
      <c r="CY18" s="413"/>
      <c r="CZ18" s="413"/>
      <c r="DA18" s="413"/>
      <c r="DB18" s="413"/>
      <c r="DC18" s="414"/>
      <c r="DD18" s="418"/>
      <c r="DE18" s="419"/>
      <c r="DF18" s="419"/>
      <c r="DG18" s="419"/>
      <c r="DH18" s="419"/>
      <c r="DI18" s="419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19"/>
      <c r="DZ18" s="419"/>
      <c r="EA18" s="419"/>
      <c r="EB18" s="419"/>
      <c r="EC18" s="419"/>
      <c r="ED18" s="420"/>
    </row>
    <row r="19" spans="1:134" ht="12.75">
      <c r="A19" s="421"/>
      <c r="B19" s="422"/>
      <c r="C19" s="422"/>
      <c r="D19" s="423"/>
      <c r="E19" s="431" t="s">
        <v>99</v>
      </c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25"/>
      <c r="AC19" s="426"/>
      <c r="AD19" s="426"/>
      <c r="AE19" s="426"/>
      <c r="AF19" s="426"/>
      <c r="AG19" s="426"/>
      <c r="AH19" s="426"/>
      <c r="AI19" s="427"/>
      <c r="AJ19" s="425"/>
      <c r="AK19" s="426"/>
      <c r="AL19" s="426"/>
      <c r="AM19" s="426"/>
      <c r="AN19" s="426"/>
      <c r="AO19" s="426"/>
      <c r="AP19" s="426"/>
      <c r="AQ19" s="427"/>
      <c r="AR19" s="425"/>
      <c r="AS19" s="426"/>
      <c r="AT19" s="426"/>
      <c r="AU19" s="426"/>
      <c r="AV19" s="426"/>
      <c r="AW19" s="426"/>
      <c r="AX19" s="426"/>
      <c r="AY19" s="427"/>
      <c r="AZ19" s="425"/>
      <c r="BA19" s="426"/>
      <c r="BB19" s="426"/>
      <c r="BC19" s="426"/>
      <c r="BD19" s="426"/>
      <c r="BE19" s="426"/>
      <c r="BF19" s="426"/>
      <c r="BG19" s="427"/>
      <c r="BH19" s="425"/>
      <c r="BI19" s="426"/>
      <c r="BJ19" s="426"/>
      <c r="BK19" s="426"/>
      <c r="BL19" s="426"/>
      <c r="BM19" s="426"/>
      <c r="BN19" s="426"/>
      <c r="BO19" s="427"/>
      <c r="BP19" s="425"/>
      <c r="BQ19" s="426"/>
      <c r="BR19" s="426"/>
      <c r="BS19" s="426"/>
      <c r="BT19" s="426"/>
      <c r="BU19" s="426"/>
      <c r="BV19" s="426"/>
      <c r="BW19" s="427"/>
      <c r="BX19" s="425"/>
      <c r="BY19" s="426"/>
      <c r="BZ19" s="426"/>
      <c r="CA19" s="426"/>
      <c r="CB19" s="426"/>
      <c r="CC19" s="426"/>
      <c r="CD19" s="426"/>
      <c r="CE19" s="427"/>
      <c r="CF19" s="425"/>
      <c r="CG19" s="426"/>
      <c r="CH19" s="426"/>
      <c r="CI19" s="426"/>
      <c r="CJ19" s="426"/>
      <c r="CK19" s="426"/>
      <c r="CL19" s="426"/>
      <c r="CM19" s="427"/>
      <c r="CN19" s="425"/>
      <c r="CO19" s="426"/>
      <c r="CP19" s="426"/>
      <c r="CQ19" s="426"/>
      <c r="CR19" s="426"/>
      <c r="CS19" s="426"/>
      <c r="CT19" s="426"/>
      <c r="CU19" s="427"/>
      <c r="CV19" s="425"/>
      <c r="CW19" s="426"/>
      <c r="CX19" s="426"/>
      <c r="CY19" s="426"/>
      <c r="CZ19" s="426"/>
      <c r="DA19" s="426"/>
      <c r="DB19" s="426"/>
      <c r="DC19" s="427"/>
      <c r="DD19" s="428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429"/>
      <c r="DZ19" s="429"/>
      <c r="EA19" s="429"/>
      <c r="EB19" s="429"/>
      <c r="EC19" s="429"/>
      <c r="ED19" s="430"/>
    </row>
    <row r="20" spans="1:134" ht="12.75">
      <c r="A20" s="408" t="s">
        <v>100</v>
      </c>
      <c r="B20" s="409"/>
      <c r="C20" s="409"/>
      <c r="D20" s="410"/>
      <c r="E20" s="424" t="s">
        <v>96</v>
      </c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2">
        <f>AR20+BH20+BX20+CN20</f>
        <v>0</v>
      </c>
      <c r="AC20" s="413"/>
      <c r="AD20" s="413"/>
      <c r="AE20" s="413"/>
      <c r="AF20" s="413"/>
      <c r="AG20" s="413"/>
      <c r="AH20" s="413"/>
      <c r="AI20" s="414"/>
      <c r="AJ20" s="412">
        <f>AZ20+BP20+CF20+CV20</f>
        <v>0</v>
      </c>
      <c r="AK20" s="413"/>
      <c r="AL20" s="413"/>
      <c r="AM20" s="413"/>
      <c r="AN20" s="413"/>
      <c r="AO20" s="413"/>
      <c r="AP20" s="413"/>
      <c r="AQ20" s="414"/>
      <c r="AR20" s="412"/>
      <c r="AS20" s="413"/>
      <c r="AT20" s="413"/>
      <c r="AU20" s="413"/>
      <c r="AV20" s="413"/>
      <c r="AW20" s="413"/>
      <c r="AX20" s="413"/>
      <c r="AY20" s="414"/>
      <c r="AZ20" s="412"/>
      <c r="BA20" s="413"/>
      <c r="BB20" s="413"/>
      <c r="BC20" s="413"/>
      <c r="BD20" s="413"/>
      <c r="BE20" s="413"/>
      <c r="BF20" s="413"/>
      <c r="BG20" s="414"/>
      <c r="BH20" s="412"/>
      <c r="BI20" s="413"/>
      <c r="BJ20" s="413"/>
      <c r="BK20" s="413"/>
      <c r="BL20" s="413"/>
      <c r="BM20" s="413"/>
      <c r="BN20" s="413"/>
      <c r="BO20" s="414"/>
      <c r="BP20" s="412"/>
      <c r="BQ20" s="413"/>
      <c r="BR20" s="413"/>
      <c r="BS20" s="413"/>
      <c r="BT20" s="413"/>
      <c r="BU20" s="413"/>
      <c r="BV20" s="413"/>
      <c r="BW20" s="414"/>
      <c r="BX20" s="412"/>
      <c r="BY20" s="413"/>
      <c r="BZ20" s="413"/>
      <c r="CA20" s="413"/>
      <c r="CB20" s="413"/>
      <c r="CC20" s="413"/>
      <c r="CD20" s="413"/>
      <c r="CE20" s="414"/>
      <c r="CF20" s="412"/>
      <c r="CG20" s="413"/>
      <c r="CH20" s="413"/>
      <c r="CI20" s="413"/>
      <c r="CJ20" s="413"/>
      <c r="CK20" s="413"/>
      <c r="CL20" s="413"/>
      <c r="CM20" s="414"/>
      <c r="CN20" s="412"/>
      <c r="CO20" s="413"/>
      <c r="CP20" s="413"/>
      <c r="CQ20" s="413"/>
      <c r="CR20" s="413"/>
      <c r="CS20" s="413"/>
      <c r="CT20" s="413"/>
      <c r="CU20" s="414"/>
      <c r="CV20" s="412"/>
      <c r="CW20" s="413"/>
      <c r="CX20" s="413"/>
      <c r="CY20" s="413"/>
      <c r="CZ20" s="413"/>
      <c r="DA20" s="413"/>
      <c r="DB20" s="413"/>
      <c r="DC20" s="414"/>
      <c r="DD20" s="418"/>
      <c r="DE20" s="419"/>
      <c r="DF20" s="419"/>
      <c r="DG20" s="419"/>
      <c r="DH20" s="419"/>
      <c r="DI20" s="419"/>
      <c r="DJ20" s="419"/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19"/>
      <c r="DY20" s="419"/>
      <c r="DZ20" s="419"/>
      <c r="EA20" s="419"/>
      <c r="EB20" s="419"/>
      <c r="EC20" s="419"/>
      <c r="ED20" s="420"/>
    </row>
    <row r="21" spans="1:134" ht="12.75">
      <c r="A21" s="421"/>
      <c r="B21" s="422"/>
      <c r="C21" s="422"/>
      <c r="D21" s="423"/>
      <c r="E21" s="431" t="s">
        <v>101</v>
      </c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25"/>
      <c r="AC21" s="426"/>
      <c r="AD21" s="426"/>
      <c r="AE21" s="426"/>
      <c r="AF21" s="426"/>
      <c r="AG21" s="426"/>
      <c r="AH21" s="426"/>
      <c r="AI21" s="427"/>
      <c r="AJ21" s="425"/>
      <c r="AK21" s="426"/>
      <c r="AL21" s="426"/>
      <c r="AM21" s="426"/>
      <c r="AN21" s="426"/>
      <c r="AO21" s="426"/>
      <c r="AP21" s="426"/>
      <c r="AQ21" s="427"/>
      <c r="AR21" s="425"/>
      <c r="AS21" s="426"/>
      <c r="AT21" s="426"/>
      <c r="AU21" s="426"/>
      <c r="AV21" s="426"/>
      <c r="AW21" s="426"/>
      <c r="AX21" s="426"/>
      <c r="AY21" s="427"/>
      <c r="AZ21" s="425"/>
      <c r="BA21" s="426"/>
      <c r="BB21" s="426"/>
      <c r="BC21" s="426"/>
      <c r="BD21" s="426"/>
      <c r="BE21" s="426"/>
      <c r="BF21" s="426"/>
      <c r="BG21" s="427"/>
      <c r="BH21" s="425"/>
      <c r="BI21" s="426"/>
      <c r="BJ21" s="426"/>
      <c r="BK21" s="426"/>
      <c r="BL21" s="426"/>
      <c r="BM21" s="426"/>
      <c r="BN21" s="426"/>
      <c r="BO21" s="427"/>
      <c r="BP21" s="425"/>
      <c r="BQ21" s="426"/>
      <c r="BR21" s="426"/>
      <c r="BS21" s="426"/>
      <c r="BT21" s="426"/>
      <c r="BU21" s="426"/>
      <c r="BV21" s="426"/>
      <c r="BW21" s="427"/>
      <c r="BX21" s="425"/>
      <c r="BY21" s="426"/>
      <c r="BZ21" s="426"/>
      <c r="CA21" s="426"/>
      <c r="CB21" s="426"/>
      <c r="CC21" s="426"/>
      <c r="CD21" s="426"/>
      <c r="CE21" s="427"/>
      <c r="CF21" s="425"/>
      <c r="CG21" s="426"/>
      <c r="CH21" s="426"/>
      <c r="CI21" s="426"/>
      <c r="CJ21" s="426"/>
      <c r="CK21" s="426"/>
      <c r="CL21" s="426"/>
      <c r="CM21" s="427"/>
      <c r="CN21" s="425"/>
      <c r="CO21" s="426"/>
      <c r="CP21" s="426"/>
      <c r="CQ21" s="426"/>
      <c r="CR21" s="426"/>
      <c r="CS21" s="426"/>
      <c r="CT21" s="426"/>
      <c r="CU21" s="427"/>
      <c r="CV21" s="425"/>
      <c r="CW21" s="426"/>
      <c r="CX21" s="426"/>
      <c r="CY21" s="426"/>
      <c r="CZ21" s="426"/>
      <c r="DA21" s="426"/>
      <c r="DB21" s="426"/>
      <c r="DC21" s="427"/>
      <c r="DD21" s="428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30"/>
    </row>
    <row r="22" spans="1:134" ht="15" customHeight="1">
      <c r="A22" s="432" t="s">
        <v>102</v>
      </c>
      <c r="B22" s="433"/>
      <c r="C22" s="433"/>
      <c r="D22" s="433"/>
      <c r="E22" s="434" t="s">
        <v>103</v>
      </c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15"/>
      <c r="AC22" s="416"/>
      <c r="AD22" s="416"/>
      <c r="AE22" s="416"/>
      <c r="AF22" s="416"/>
      <c r="AG22" s="416"/>
      <c r="AH22" s="416"/>
      <c r="AI22" s="417"/>
      <c r="AJ22" s="435"/>
      <c r="AK22" s="435"/>
      <c r="AL22" s="435"/>
      <c r="AM22" s="435"/>
      <c r="AN22" s="435"/>
      <c r="AO22" s="435"/>
      <c r="AP22" s="435"/>
      <c r="AQ22" s="435"/>
      <c r="AR22" s="415"/>
      <c r="AS22" s="416"/>
      <c r="AT22" s="416"/>
      <c r="AU22" s="416"/>
      <c r="AV22" s="416"/>
      <c r="AW22" s="416"/>
      <c r="AX22" s="416"/>
      <c r="AY22" s="417"/>
      <c r="AZ22" s="415"/>
      <c r="BA22" s="416"/>
      <c r="BB22" s="416"/>
      <c r="BC22" s="416"/>
      <c r="BD22" s="416"/>
      <c r="BE22" s="416"/>
      <c r="BF22" s="416"/>
      <c r="BG22" s="417"/>
      <c r="BH22" s="415"/>
      <c r="BI22" s="416"/>
      <c r="BJ22" s="416"/>
      <c r="BK22" s="416"/>
      <c r="BL22" s="416"/>
      <c r="BM22" s="416"/>
      <c r="BN22" s="416"/>
      <c r="BO22" s="417"/>
      <c r="BP22" s="415"/>
      <c r="BQ22" s="416"/>
      <c r="BR22" s="416"/>
      <c r="BS22" s="416"/>
      <c r="BT22" s="416"/>
      <c r="BU22" s="416"/>
      <c r="BV22" s="416"/>
      <c r="BW22" s="417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H22" s="435"/>
      <c r="CI22" s="435"/>
      <c r="CJ22" s="435"/>
      <c r="CK22" s="435"/>
      <c r="CL22" s="435"/>
      <c r="CM22" s="435"/>
      <c r="CN22" s="435"/>
      <c r="CO22" s="435"/>
      <c r="CP22" s="435"/>
      <c r="CQ22" s="435"/>
      <c r="CR22" s="435"/>
      <c r="CS22" s="435"/>
      <c r="CT22" s="435"/>
      <c r="CU22" s="435"/>
      <c r="CV22" s="435"/>
      <c r="CW22" s="435"/>
      <c r="CX22" s="435"/>
      <c r="CY22" s="435"/>
      <c r="CZ22" s="435"/>
      <c r="DA22" s="435"/>
      <c r="DB22" s="435"/>
      <c r="DC22" s="435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7"/>
    </row>
    <row r="23" spans="1:134" ht="15" customHeight="1">
      <c r="A23" s="432" t="s">
        <v>12</v>
      </c>
      <c r="B23" s="433"/>
      <c r="C23" s="433"/>
      <c r="D23" s="433"/>
      <c r="E23" s="438" t="s">
        <v>104</v>
      </c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15">
        <f>AR23+BH23+BX23+CN23</f>
        <v>10.54224</v>
      </c>
      <c r="AC23" s="416"/>
      <c r="AD23" s="416"/>
      <c r="AE23" s="416"/>
      <c r="AF23" s="416"/>
      <c r="AG23" s="416"/>
      <c r="AH23" s="416"/>
      <c r="AI23" s="417"/>
      <c r="AJ23" s="435">
        <f>AZ23+BP23+CF23+CV23</f>
        <v>0.80857</v>
      </c>
      <c r="AK23" s="435"/>
      <c r="AL23" s="435"/>
      <c r="AM23" s="435"/>
      <c r="AN23" s="435"/>
      <c r="AO23" s="435"/>
      <c r="AP23" s="435"/>
      <c r="AQ23" s="435"/>
      <c r="AR23" s="415">
        <f>AR24</f>
        <v>0</v>
      </c>
      <c r="AS23" s="416"/>
      <c r="AT23" s="416"/>
      <c r="AU23" s="416"/>
      <c r="AV23" s="416"/>
      <c r="AW23" s="416"/>
      <c r="AX23" s="416"/>
      <c r="AY23" s="417"/>
      <c r="AZ23" s="415">
        <f>AZ24</f>
        <v>0</v>
      </c>
      <c r="BA23" s="416"/>
      <c r="BB23" s="416"/>
      <c r="BC23" s="416"/>
      <c r="BD23" s="416"/>
      <c r="BE23" s="416"/>
      <c r="BF23" s="416"/>
      <c r="BG23" s="417"/>
      <c r="BH23" s="415">
        <f>BH24</f>
        <v>0.79744</v>
      </c>
      <c r="BI23" s="416"/>
      <c r="BJ23" s="416"/>
      <c r="BK23" s="416"/>
      <c r="BL23" s="416"/>
      <c r="BM23" s="416"/>
      <c r="BN23" s="416"/>
      <c r="BO23" s="417"/>
      <c r="BP23" s="415">
        <f>BP24</f>
        <v>0.80857</v>
      </c>
      <c r="BQ23" s="416"/>
      <c r="BR23" s="416"/>
      <c r="BS23" s="416"/>
      <c r="BT23" s="416"/>
      <c r="BU23" s="416"/>
      <c r="BV23" s="416"/>
      <c r="BW23" s="417"/>
      <c r="BX23" s="415">
        <f>BX24</f>
        <v>0</v>
      </c>
      <c r="BY23" s="416"/>
      <c r="BZ23" s="416"/>
      <c r="CA23" s="416"/>
      <c r="CB23" s="416"/>
      <c r="CC23" s="416"/>
      <c r="CD23" s="416"/>
      <c r="CE23" s="417"/>
      <c r="CF23" s="415">
        <f>CF24</f>
        <v>0</v>
      </c>
      <c r="CG23" s="416"/>
      <c r="CH23" s="416"/>
      <c r="CI23" s="416"/>
      <c r="CJ23" s="416"/>
      <c r="CK23" s="416"/>
      <c r="CL23" s="416"/>
      <c r="CM23" s="417"/>
      <c r="CN23" s="415">
        <f>CN24</f>
        <v>9.7448</v>
      </c>
      <c r="CO23" s="416"/>
      <c r="CP23" s="416"/>
      <c r="CQ23" s="416"/>
      <c r="CR23" s="416"/>
      <c r="CS23" s="416"/>
      <c r="CT23" s="416"/>
      <c r="CU23" s="417"/>
      <c r="CV23" s="415">
        <f>CV24</f>
        <v>0</v>
      </c>
      <c r="CW23" s="416"/>
      <c r="CX23" s="416"/>
      <c r="CY23" s="416"/>
      <c r="CZ23" s="416"/>
      <c r="DA23" s="416"/>
      <c r="DB23" s="416"/>
      <c r="DC23" s="417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7"/>
    </row>
    <row r="24" spans="1:134" ht="15" customHeight="1">
      <c r="A24" s="432" t="s">
        <v>41</v>
      </c>
      <c r="B24" s="433"/>
      <c r="C24" s="433"/>
      <c r="D24" s="433"/>
      <c r="E24" s="434" t="s">
        <v>105</v>
      </c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15">
        <f>AR24+BH24+BX24+CN24</f>
        <v>10.54224</v>
      </c>
      <c r="AC24" s="416"/>
      <c r="AD24" s="416"/>
      <c r="AE24" s="416"/>
      <c r="AF24" s="416"/>
      <c r="AG24" s="416"/>
      <c r="AH24" s="416"/>
      <c r="AI24" s="417"/>
      <c r="AJ24" s="435">
        <f>AZ24+BP24+CF24+CV24</f>
        <v>0.80857</v>
      </c>
      <c r="AK24" s="435"/>
      <c r="AL24" s="435"/>
      <c r="AM24" s="435"/>
      <c r="AN24" s="435"/>
      <c r="AO24" s="435"/>
      <c r="AP24" s="435"/>
      <c r="AQ24" s="435"/>
      <c r="AR24" s="415"/>
      <c r="AS24" s="416"/>
      <c r="AT24" s="416"/>
      <c r="AU24" s="416"/>
      <c r="AV24" s="416"/>
      <c r="AW24" s="416"/>
      <c r="AX24" s="416"/>
      <c r="AY24" s="417"/>
      <c r="AZ24" s="415"/>
      <c r="BA24" s="416"/>
      <c r="BB24" s="416"/>
      <c r="BC24" s="416"/>
      <c r="BD24" s="416"/>
      <c r="BE24" s="416"/>
      <c r="BF24" s="416"/>
      <c r="BG24" s="417"/>
      <c r="BH24" s="415">
        <v>0.79744</v>
      </c>
      <c r="BI24" s="416"/>
      <c r="BJ24" s="416"/>
      <c r="BK24" s="416"/>
      <c r="BL24" s="416"/>
      <c r="BM24" s="416"/>
      <c r="BN24" s="416"/>
      <c r="BO24" s="417"/>
      <c r="BP24" s="415">
        <v>0.80857</v>
      </c>
      <c r="BQ24" s="416"/>
      <c r="BR24" s="416"/>
      <c r="BS24" s="416"/>
      <c r="BT24" s="416"/>
      <c r="BU24" s="416"/>
      <c r="BV24" s="416"/>
      <c r="BW24" s="417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5"/>
      <c r="CL24" s="435"/>
      <c r="CM24" s="435"/>
      <c r="CN24" s="435">
        <v>9.7448</v>
      </c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6"/>
      <c r="DE24" s="436"/>
      <c r="DF24" s="436"/>
      <c r="DG24" s="436"/>
      <c r="DH24" s="436"/>
      <c r="DI24" s="436"/>
      <c r="DJ24" s="436"/>
      <c r="DK24" s="436"/>
      <c r="DL24" s="436"/>
      <c r="DM24" s="436"/>
      <c r="DN24" s="436"/>
      <c r="DO24" s="436"/>
      <c r="DP24" s="436"/>
      <c r="DQ24" s="436"/>
      <c r="DR24" s="436"/>
      <c r="DS24" s="436"/>
      <c r="DT24" s="436"/>
      <c r="DU24" s="436"/>
      <c r="DV24" s="436"/>
      <c r="DW24" s="436"/>
      <c r="DX24" s="436"/>
      <c r="DY24" s="436"/>
      <c r="DZ24" s="436"/>
      <c r="EA24" s="436"/>
      <c r="EB24" s="436"/>
      <c r="EC24" s="436"/>
      <c r="ED24" s="437"/>
    </row>
    <row r="25" spans="1:134" ht="15" customHeight="1">
      <c r="A25" s="432" t="s">
        <v>39</v>
      </c>
      <c r="B25" s="433"/>
      <c r="C25" s="433"/>
      <c r="D25" s="433"/>
      <c r="E25" s="434" t="s">
        <v>106</v>
      </c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382"/>
      <c r="AC25" s="383"/>
      <c r="AD25" s="383"/>
      <c r="AE25" s="383"/>
      <c r="AF25" s="383"/>
      <c r="AG25" s="383"/>
      <c r="AH25" s="383"/>
      <c r="AI25" s="384"/>
      <c r="AJ25" s="435"/>
      <c r="AK25" s="435"/>
      <c r="AL25" s="435"/>
      <c r="AM25" s="435"/>
      <c r="AN25" s="435"/>
      <c r="AO25" s="435"/>
      <c r="AP25" s="435"/>
      <c r="AQ25" s="435"/>
      <c r="AR25" s="415"/>
      <c r="AS25" s="416"/>
      <c r="AT25" s="416"/>
      <c r="AU25" s="416"/>
      <c r="AV25" s="416"/>
      <c r="AW25" s="416"/>
      <c r="AX25" s="416"/>
      <c r="AY25" s="417"/>
      <c r="AZ25" s="415"/>
      <c r="BA25" s="416"/>
      <c r="BB25" s="416"/>
      <c r="BC25" s="416"/>
      <c r="BD25" s="416"/>
      <c r="BE25" s="416"/>
      <c r="BF25" s="416"/>
      <c r="BG25" s="417"/>
      <c r="BH25" s="415"/>
      <c r="BI25" s="416"/>
      <c r="BJ25" s="416"/>
      <c r="BK25" s="416"/>
      <c r="BL25" s="416"/>
      <c r="BM25" s="416"/>
      <c r="BN25" s="416"/>
      <c r="BO25" s="417"/>
      <c r="BP25" s="415"/>
      <c r="BQ25" s="416"/>
      <c r="BR25" s="416"/>
      <c r="BS25" s="416"/>
      <c r="BT25" s="416"/>
      <c r="BU25" s="416"/>
      <c r="BV25" s="416"/>
      <c r="BW25" s="417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6"/>
      <c r="DE25" s="436"/>
      <c r="DF25" s="436"/>
      <c r="DG25" s="436"/>
      <c r="DH25" s="436"/>
      <c r="DI25" s="436"/>
      <c r="DJ25" s="436"/>
      <c r="DK25" s="436"/>
      <c r="DL25" s="436"/>
      <c r="DM25" s="436"/>
      <c r="DN25" s="436"/>
      <c r="DO25" s="436"/>
      <c r="DP25" s="436"/>
      <c r="DQ25" s="436"/>
      <c r="DR25" s="436"/>
      <c r="DS25" s="436"/>
      <c r="DT25" s="436"/>
      <c r="DU25" s="436"/>
      <c r="DV25" s="436"/>
      <c r="DW25" s="436"/>
      <c r="DX25" s="436"/>
      <c r="DY25" s="436"/>
      <c r="DZ25" s="436"/>
      <c r="EA25" s="436"/>
      <c r="EB25" s="436"/>
      <c r="EC25" s="436"/>
      <c r="ED25" s="437"/>
    </row>
    <row r="26" spans="1:134" ht="12.75">
      <c r="A26" s="408" t="s">
        <v>107</v>
      </c>
      <c r="B26" s="409"/>
      <c r="C26" s="409"/>
      <c r="D26" s="410"/>
      <c r="E26" s="424" t="s">
        <v>108</v>
      </c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8"/>
      <c r="AC26" s="419"/>
      <c r="AD26" s="419"/>
      <c r="AE26" s="419"/>
      <c r="AF26" s="419"/>
      <c r="AG26" s="419"/>
      <c r="AH26" s="419"/>
      <c r="AI26" s="439"/>
      <c r="AJ26" s="412"/>
      <c r="AK26" s="413"/>
      <c r="AL26" s="413"/>
      <c r="AM26" s="413"/>
      <c r="AN26" s="413"/>
      <c r="AO26" s="413"/>
      <c r="AP26" s="413"/>
      <c r="AQ26" s="414"/>
      <c r="AR26" s="412"/>
      <c r="AS26" s="413"/>
      <c r="AT26" s="413"/>
      <c r="AU26" s="413"/>
      <c r="AV26" s="413"/>
      <c r="AW26" s="413"/>
      <c r="AX26" s="413"/>
      <c r="AY26" s="414"/>
      <c r="AZ26" s="412"/>
      <c r="BA26" s="413"/>
      <c r="BB26" s="413"/>
      <c r="BC26" s="413"/>
      <c r="BD26" s="413"/>
      <c r="BE26" s="413"/>
      <c r="BF26" s="413"/>
      <c r="BG26" s="414"/>
      <c r="BH26" s="412"/>
      <c r="BI26" s="413"/>
      <c r="BJ26" s="413"/>
      <c r="BK26" s="413"/>
      <c r="BL26" s="413"/>
      <c r="BM26" s="413"/>
      <c r="BN26" s="413"/>
      <c r="BO26" s="414"/>
      <c r="BP26" s="412"/>
      <c r="BQ26" s="413"/>
      <c r="BR26" s="413"/>
      <c r="BS26" s="413"/>
      <c r="BT26" s="413"/>
      <c r="BU26" s="413"/>
      <c r="BV26" s="413"/>
      <c r="BW26" s="414"/>
      <c r="BX26" s="412"/>
      <c r="BY26" s="413"/>
      <c r="BZ26" s="413"/>
      <c r="CA26" s="413"/>
      <c r="CB26" s="413"/>
      <c r="CC26" s="413"/>
      <c r="CD26" s="413"/>
      <c r="CE26" s="414"/>
      <c r="CF26" s="412"/>
      <c r="CG26" s="413"/>
      <c r="CH26" s="413"/>
      <c r="CI26" s="413"/>
      <c r="CJ26" s="413"/>
      <c r="CK26" s="413"/>
      <c r="CL26" s="413"/>
      <c r="CM26" s="414"/>
      <c r="CN26" s="412"/>
      <c r="CO26" s="413"/>
      <c r="CP26" s="413"/>
      <c r="CQ26" s="413"/>
      <c r="CR26" s="413"/>
      <c r="CS26" s="413"/>
      <c r="CT26" s="413"/>
      <c r="CU26" s="414"/>
      <c r="CV26" s="412"/>
      <c r="CW26" s="413"/>
      <c r="CX26" s="413"/>
      <c r="CY26" s="413"/>
      <c r="CZ26" s="413"/>
      <c r="DA26" s="413"/>
      <c r="DB26" s="413"/>
      <c r="DC26" s="414"/>
      <c r="DD26" s="418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20"/>
    </row>
    <row r="27" spans="1:134" ht="12.75">
      <c r="A27" s="421"/>
      <c r="B27" s="422"/>
      <c r="C27" s="422"/>
      <c r="D27" s="423"/>
      <c r="E27" s="431" t="s">
        <v>109</v>
      </c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28"/>
      <c r="AC27" s="429"/>
      <c r="AD27" s="429"/>
      <c r="AE27" s="429"/>
      <c r="AF27" s="429"/>
      <c r="AG27" s="429"/>
      <c r="AH27" s="429"/>
      <c r="AI27" s="440"/>
      <c r="AJ27" s="425"/>
      <c r="AK27" s="426"/>
      <c r="AL27" s="426"/>
      <c r="AM27" s="426"/>
      <c r="AN27" s="426"/>
      <c r="AO27" s="426"/>
      <c r="AP27" s="426"/>
      <c r="AQ27" s="427"/>
      <c r="AR27" s="425"/>
      <c r="AS27" s="426"/>
      <c r="AT27" s="426"/>
      <c r="AU27" s="426"/>
      <c r="AV27" s="426"/>
      <c r="AW27" s="426"/>
      <c r="AX27" s="426"/>
      <c r="AY27" s="427"/>
      <c r="AZ27" s="425"/>
      <c r="BA27" s="426"/>
      <c r="BB27" s="426"/>
      <c r="BC27" s="426"/>
      <c r="BD27" s="426"/>
      <c r="BE27" s="426"/>
      <c r="BF27" s="426"/>
      <c r="BG27" s="427"/>
      <c r="BH27" s="425"/>
      <c r="BI27" s="426"/>
      <c r="BJ27" s="426"/>
      <c r="BK27" s="426"/>
      <c r="BL27" s="426"/>
      <c r="BM27" s="426"/>
      <c r="BN27" s="426"/>
      <c r="BO27" s="427"/>
      <c r="BP27" s="425"/>
      <c r="BQ27" s="426"/>
      <c r="BR27" s="426"/>
      <c r="BS27" s="426"/>
      <c r="BT27" s="426"/>
      <c r="BU27" s="426"/>
      <c r="BV27" s="426"/>
      <c r="BW27" s="427"/>
      <c r="BX27" s="425"/>
      <c r="BY27" s="426"/>
      <c r="BZ27" s="426"/>
      <c r="CA27" s="426"/>
      <c r="CB27" s="426"/>
      <c r="CC27" s="426"/>
      <c r="CD27" s="426"/>
      <c r="CE27" s="427"/>
      <c r="CF27" s="425"/>
      <c r="CG27" s="426"/>
      <c r="CH27" s="426"/>
      <c r="CI27" s="426"/>
      <c r="CJ27" s="426"/>
      <c r="CK27" s="426"/>
      <c r="CL27" s="426"/>
      <c r="CM27" s="427"/>
      <c r="CN27" s="425"/>
      <c r="CO27" s="426"/>
      <c r="CP27" s="426"/>
      <c r="CQ27" s="426"/>
      <c r="CR27" s="426"/>
      <c r="CS27" s="426"/>
      <c r="CT27" s="426"/>
      <c r="CU27" s="427"/>
      <c r="CV27" s="425"/>
      <c r="CW27" s="426"/>
      <c r="CX27" s="426"/>
      <c r="CY27" s="426"/>
      <c r="CZ27" s="426"/>
      <c r="DA27" s="426"/>
      <c r="DB27" s="426"/>
      <c r="DC27" s="427"/>
      <c r="DD27" s="428"/>
      <c r="DE27" s="429"/>
      <c r="DF27" s="429"/>
      <c r="DG27" s="429"/>
      <c r="DH27" s="429"/>
      <c r="DI27" s="429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30"/>
    </row>
    <row r="28" spans="1:134" ht="15" customHeight="1">
      <c r="A28" s="432" t="s">
        <v>72</v>
      </c>
      <c r="B28" s="433"/>
      <c r="C28" s="433"/>
      <c r="D28" s="433"/>
      <c r="E28" s="434" t="s">
        <v>110</v>
      </c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6"/>
      <c r="AC28" s="436"/>
      <c r="AD28" s="436"/>
      <c r="AE28" s="436"/>
      <c r="AF28" s="436"/>
      <c r="AG28" s="436"/>
      <c r="AH28" s="436"/>
      <c r="AI28" s="436"/>
      <c r="AJ28" s="435"/>
      <c r="AK28" s="435"/>
      <c r="AL28" s="435"/>
      <c r="AM28" s="435"/>
      <c r="AN28" s="435"/>
      <c r="AO28" s="435"/>
      <c r="AP28" s="435"/>
      <c r="AQ28" s="435"/>
      <c r="AR28" s="415"/>
      <c r="AS28" s="416"/>
      <c r="AT28" s="416"/>
      <c r="AU28" s="416"/>
      <c r="AV28" s="416"/>
      <c r="AW28" s="416"/>
      <c r="AX28" s="416"/>
      <c r="AY28" s="417"/>
      <c r="AZ28" s="415"/>
      <c r="BA28" s="416"/>
      <c r="BB28" s="416"/>
      <c r="BC28" s="416"/>
      <c r="BD28" s="416"/>
      <c r="BE28" s="416"/>
      <c r="BF28" s="416"/>
      <c r="BG28" s="417"/>
      <c r="BH28" s="415"/>
      <c r="BI28" s="416"/>
      <c r="BJ28" s="416"/>
      <c r="BK28" s="416"/>
      <c r="BL28" s="416"/>
      <c r="BM28" s="416"/>
      <c r="BN28" s="416"/>
      <c r="BO28" s="417"/>
      <c r="BP28" s="415"/>
      <c r="BQ28" s="416"/>
      <c r="BR28" s="416"/>
      <c r="BS28" s="416"/>
      <c r="BT28" s="416"/>
      <c r="BU28" s="416"/>
      <c r="BV28" s="416"/>
      <c r="BW28" s="417"/>
      <c r="BX28" s="435"/>
      <c r="BY28" s="435"/>
      <c r="BZ28" s="435"/>
      <c r="CA28" s="435"/>
      <c r="CB28" s="435"/>
      <c r="CC28" s="435"/>
      <c r="CD28" s="435"/>
      <c r="CE28" s="435"/>
      <c r="CF28" s="435"/>
      <c r="CG28" s="435"/>
      <c r="CH28" s="435"/>
      <c r="CI28" s="435"/>
      <c r="CJ28" s="435"/>
      <c r="CK28" s="435"/>
      <c r="CL28" s="435"/>
      <c r="CM28" s="435"/>
      <c r="CN28" s="435"/>
      <c r="CO28" s="435"/>
      <c r="CP28" s="435"/>
      <c r="CQ28" s="435"/>
      <c r="CR28" s="435"/>
      <c r="CS28" s="435"/>
      <c r="CT28" s="435"/>
      <c r="CU28" s="435"/>
      <c r="CV28" s="435"/>
      <c r="CW28" s="435"/>
      <c r="CX28" s="435"/>
      <c r="CY28" s="435"/>
      <c r="CZ28" s="435"/>
      <c r="DA28" s="435"/>
      <c r="DB28" s="435"/>
      <c r="DC28" s="435"/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7"/>
    </row>
    <row r="29" spans="1:134" ht="15" customHeight="1">
      <c r="A29" s="432" t="s">
        <v>111</v>
      </c>
      <c r="B29" s="433"/>
      <c r="C29" s="433"/>
      <c r="D29" s="433"/>
      <c r="E29" s="434" t="s">
        <v>112</v>
      </c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6"/>
      <c r="AC29" s="436"/>
      <c r="AD29" s="436"/>
      <c r="AE29" s="436"/>
      <c r="AF29" s="436"/>
      <c r="AG29" s="436"/>
      <c r="AH29" s="436"/>
      <c r="AI29" s="436"/>
      <c r="AJ29" s="435"/>
      <c r="AK29" s="435"/>
      <c r="AL29" s="435"/>
      <c r="AM29" s="435"/>
      <c r="AN29" s="435"/>
      <c r="AO29" s="435"/>
      <c r="AP29" s="435"/>
      <c r="AQ29" s="435"/>
      <c r="AR29" s="415"/>
      <c r="AS29" s="416"/>
      <c r="AT29" s="416"/>
      <c r="AU29" s="416"/>
      <c r="AV29" s="416"/>
      <c r="AW29" s="416"/>
      <c r="AX29" s="416"/>
      <c r="AY29" s="417"/>
      <c r="AZ29" s="415"/>
      <c r="BA29" s="416"/>
      <c r="BB29" s="416"/>
      <c r="BC29" s="416"/>
      <c r="BD29" s="416"/>
      <c r="BE29" s="416"/>
      <c r="BF29" s="416"/>
      <c r="BG29" s="417"/>
      <c r="BH29" s="415"/>
      <c r="BI29" s="416"/>
      <c r="BJ29" s="416"/>
      <c r="BK29" s="416"/>
      <c r="BL29" s="416"/>
      <c r="BM29" s="416"/>
      <c r="BN29" s="416"/>
      <c r="BO29" s="417"/>
      <c r="BP29" s="415"/>
      <c r="BQ29" s="416"/>
      <c r="BR29" s="416"/>
      <c r="BS29" s="416"/>
      <c r="BT29" s="416"/>
      <c r="BU29" s="416"/>
      <c r="BV29" s="416"/>
      <c r="BW29" s="417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6"/>
      <c r="DE29" s="436"/>
      <c r="DF29" s="436"/>
      <c r="DG29" s="436"/>
      <c r="DH29" s="436"/>
      <c r="DI29" s="436"/>
      <c r="DJ29" s="436"/>
      <c r="DK29" s="436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6"/>
      <c r="DY29" s="436"/>
      <c r="DZ29" s="436"/>
      <c r="EA29" s="436"/>
      <c r="EB29" s="436"/>
      <c r="EC29" s="436"/>
      <c r="ED29" s="437"/>
    </row>
    <row r="30" spans="1:134" ht="15" customHeight="1">
      <c r="A30" s="432" t="s">
        <v>113</v>
      </c>
      <c r="B30" s="433"/>
      <c r="C30" s="433"/>
      <c r="D30" s="433"/>
      <c r="E30" s="434" t="s">
        <v>114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6"/>
      <c r="AC30" s="436"/>
      <c r="AD30" s="436"/>
      <c r="AE30" s="436"/>
      <c r="AF30" s="436"/>
      <c r="AG30" s="436"/>
      <c r="AH30" s="436"/>
      <c r="AI30" s="436"/>
      <c r="AJ30" s="435"/>
      <c r="AK30" s="435"/>
      <c r="AL30" s="435"/>
      <c r="AM30" s="435"/>
      <c r="AN30" s="435"/>
      <c r="AO30" s="435"/>
      <c r="AP30" s="435"/>
      <c r="AQ30" s="435"/>
      <c r="AR30" s="415"/>
      <c r="AS30" s="416"/>
      <c r="AT30" s="416"/>
      <c r="AU30" s="416"/>
      <c r="AV30" s="416"/>
      <c r="AW30" s="416"/>
      <c r="AX30" s="416"/>
      <c r="AY30" s="417"/>
      <c r="AZ30" s="415"/>
      <c r="BA30" s="416"/>
      <c r="BB30" s="416"/>
      <c r="BC30" s="416"/>
      <c r="BD30" s="416"/>
      <c r="BE30" s="416"/>
      <c r="BF30" s="416"/>
      <c r="BG30" s="417"/>
      <c r="BH30" s="415"/>
      <c r="BI30" s="416"/>
      <c r="BJ30" s="416"/>
      <c r="BK30" s="416"/>
      <c r="BL30" s="416"/>
      <c r="BM30" s="416"/>
      <c r="BN30" s="416"/>
      <c r="BO30" s="417"/>
      <c r="BP30" s="415"/>
      <c r="BQ30" s="416"/>
      <c r="BR30" s="416"/>
      <c r="BS30" s="416"/>
      <c r="BT30" s="416"/>
      <c r="BU30" s="416"/>
      <c r="BV30" s="416"/>
      <c r="BW30" s="417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7"/>
    </row>
    <row r="31" spans="1:134" ht="12.75">
      <c r="A31" s="408" t="s">
        <v>115</v>
      </c>
      <c r="B31" s="409"/>
      <c r="C31" s="409"/>
      <c r="D31" s="410"/>
      <c r="E31" s="411" t="s">
        <v>116</v>
      </c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8"/>
      <c r="AC31" s="419"/>
      <c r="AD31" s="419"/>
      <c r="AE31" s="419"/>
      <c r="AF31" s="419"/>
      <c r="AG31" s="419"/>
      <c r="AH31" s="419"/>
      <c r="AI31" s="439"/>
      <c r="AJ31" s="412"/>
      <c r="AK31" s="413"/>
      <c r="AL31" s="413"/>
      <c r="AM31" s="413"/>
      <c r="AN31" s="413"/>
      <c r="AO31" s="413"/>
      <c r="AP31" s="413"/>
      <c r="AQ31" s="414"/>
      <c r="AR31" s="412"/>
      <c r="AS31" s="413"/>
      <c r="AT31" s="413"/>
      <c r="AU31" s="413"/>
      <c r="AV31" s="413"/>
      <c r="AW31" s="413"/>
      <c r="AX31" s="413"/>
      <c r="AY31" s="414"/>
      <c r="AZ31" s="412"/>
      <c r="BA31" s="413"/>
      <c r="BB31" s="413"/>
      <c r="BC31" s="413"/>
      <c r="BD31" s="413"/>
      <c r="BE31" s="413"/>
      <c r="BF31" s="413"/>
      <c r="BG31" s="414"/>
      <c r="BH31" s="412"/>
      <c r="BI31" s="413"/>
      <c r="BJ31" s="413"/>
      <c r="BK31" s="413"/>
      <c r="BL31" s="413"/>
      <c r="BM31" s="413"/>
      <c r="BN31" s="413"/>
      <c r="BO31" s="414"/>
      <c r="BP31" s="412"/>
      <c r="BQ31" s="413"/>
      <c r="BR31" s="413"/>
      <c r="BS31" s="413"/>
      <c r="BT31" s="413"/>
      <c r="BU31" s="413"/>
      <c r="BV31" s="413"/>
      <c r="BW31" s="414"/>
      <c r="BX31" s="412"/>
      <c r="BY31" s="413"/>
      <c r="BZ31" s="413"/>
      <c r="CA31" s="413"/>
      <c r="CB31" s="413"/>
      <c r="CC31" s="413"/>
      <c r="CD31" s="413"/>
      <c r="CE31" s="414"/>
      <c r="CF31" s="412"/>
      <c r="CG31" s="413"/>
      <c r="CH31" s="413"/>
      <c r="CI31" s="413"/>
      <c r="CJ31" s="413"/>
      <c r="CK31" s="413"/>
      <c r="CL31" s="413"/>
      <c r="CM31" s="414"/>
      <c r="CN31" s="412"/>
      <c r="CO31" s="413"/>
      <c r="CP31" s="413"/>
      <c r="CQ31" s="413"/>
      <c r="CR31" s="413"/>
      <c r="CS31" s="413"/>
      <c r="CT31" s="413"/>
      <c r="CU31" s="414"/>
      <c r="CV31" s="412"/>
      <c r="CW31" s="413"/>
      <c r="CX31" s="413"/>
      <c r="CY31" s="413"/>
      <c r="CZ31" s="413"/>
      <c r="DA31" s="413"/>
      <c r="DB31" s="413"/>
      <c r="DC31" s="414"/>
      <c r="DD31" s="418"/>
      <c r="DE31" s="419"/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19"/>
      <c r="DX31" s="419"/>
      <c r="DY31" s="419"/>
      <c r="DZ31" s="419"/>
      <c r="EA31" s="419"/>
      <c r="EB31" s="419"/>
      <c r="EC31" s="419"/>
      <c r="ED31" s="420"/>
    </row>
    <row r="32" spans="1:134" ht="12.75">
      <c r="A32" s="421"/>
      <c r="B32" s="422"/>
      <c r="C32" s="422"/>
      <c r="D32" s="423"/>
      <c r="E32" s="431" t="s">
        <v>117</v>
      </c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28"/>
      <c r="AC32" s="429"/>
      <c r="AD32" s="429"/>
      <c r="AE32" s="429"/>
      <c r="AF32" s="429"/>
      <c r="AG32" s="429"/>
      <c r="AH32" s="429"/>
      <c r="AI32" s="440"/>
      <c r="AJ32" s="425"/>
      <c r="AK32" s="426"/>
      <c r="AL32" s="426"/>
      <c r="AM32" s="426"/>
      <c r="AN32" s="426"/>
      <c r="AO32" s="426"/>
      <c r="AP32" s="426"/>
      <c r="AQ32" s="427"/>
      <c r="AR32" s="425"/>
      <c r="AS32" s="426"/>
      <c r="AT32" s="426"/>
      <c r="AU32" s="426"/>
      <c r="AV32" s="426"/>
      <c r="AW32" s="426"/>
      <c r="AX32" s="426"/>
      <c r="AY32" s="427"/>
      <c r="AZ32" s="425"/>
      <c r="BA32" s="426"/>
      <c r="BB32" s="426"/>
      <c r="BC32" s="426"/>
      <c r="BD32" s="426"/>
      <c r="BE32" s="426"/>
      <c r="BF32" s="426"/>
      <c r="BG32" s="427"/>
      <c r="BH32" s="425"/>
      <c r="BI32" s="426"/>
      <c r="BJ32" s="426"/>
      <c r="BK32" s="426"/>
      <c r="BL32" s="426"/>
      <c r="BM32" s="426"/>
      <c r="BN32" s="426"/>
      <c r="BO32" s="427"/>
      <c r="BP32" s="425"/>
      <c r="BQ32" s="426"/>
      <c r="BR32" s="426"/>
      <c r="BS32" s="426"/>
      <c r="BT32" s="426"/>
      <c r="BU32" s="426"/>
      <c r="BV32" s="426"/>
      <c r="BW32" s="427"/>
      <c r="BX32" s="425"/>
      <c r="BY32" s="426"/>
      <c r="BZ32" s="426"/>
      <c r="CA32" s="426"/>
      <c r="CB32" s="426"/>
      <c r="CC32" s="426"/>
      <c r="CD32" s="426"/>
      <c r="CE32" s="427"/>
      <c r="CF32" s="425"/>
      <c r="CG32" s="426"/>
      <c r="CH32" s="426"/>
      <c r="CI32" s="426"/>
      <c r="CJ32" s="426"/>
      <c r="CK32" s="426"/>
      <c r="CL32" s="426"/>
      <c r="CM32" s="427"/>
      <c r="CN32" s="425"/>
      <c r="CO32" s="426"/>
      <c r="CP32" s="426"/>
      <c r="CQ32" s="426"/>
      <c r="CR32" s="426"/>
      <c r="CS32" s="426"/>
      <c r="CT32" s="426"/>
      <c r="CU32" s="427"/>
      <c r="CV32" s="425"/>
      <c r="CW32" s="426"/>
      <c r="CX32" s="426"/>
      <c r="CY32" s="426"/>
      <c r="CZ32" s="426"/>
      <c r="DA32" s="426"/>
      <c r="DB32" s="426"/>
      <c r="DC32" s="427"/>
      <c r="DD32" s="428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429"/>
      <c r="DU32" s="429"/>
      <c r="DV32" s="429"/>
      <c r="DW32" s="429"/>
      <c r="DX32" s="429"/>
      <c r="DY32" s="429"/>
      <c r="DZ32" s="429"/>
      <c r="EA32" s="429"/>
      <c r="EB32" s="429"/>
      <c r="EC32" s="429"/>
      <c r="ED32" s="430"/>
    </row>
    <row r="33" spans="1:134" ht="15" customHeight="1">
      <c r="A33" s="432" t="s">
        <v>118</v>
      </c>
      <c r="B33" s="433"/>
      <c r="C33" s="433"/>
      <c r="D33" s="433"/>
      <c r="E33" s="434" t="s">
        <v>119</v>
      </c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41">
        <f>AR33+BH33+BX33+CN33</f>
        <v>0</v>
      </c>
      <c r="AC33" s="441"/>
      <c r="AD33" s="441"/>
      <c r="AE33" s="441"/>
      <c r="AF33" s="441"/>
      <c r="AG33" s="441"/>
      <c r="AH33" s="441"/>
      <c r="AI33" s="441"/>
      <c r="AJ33" s="441">
        <f>AZ33+BP33+CF33+CV33</f>
        <v>0</v>
      </c>
      <c r="AK33" s="441"/>
      <c r="AL33" s="441"/>
      <c r="AM33" s="441"/>
      <c r="AN33" s="441"/>
      <c r="AO33" s="441"/>
      <c r="AP33" s="441"/>
      <c r="AQ33" s="441"/>
      <c r="AR33" s="442">
        <f>AR40</f>
        <v>0</v>
      </c>
      <c r="AS33" s="443"/>
      <c r="AT33" s="443"/>
      <c r="AU33" s="443"/>
      <c r="AV33" s="443"/>
      <c r="AW33" s="443"/>
      <c r="AX33" s="443"/>
      <c r="AY33" s="444"/>
      <c r="AZ33" s="442">
        <v>0</v>
      </c>
      <c r="BA33" s="443"/>
      <c r="BB33" s="443"/>
      <c r="BC33" s="443"/>
      <c r="BD33" s="443"/>
      <c r="BE33" s="443"/>
      <c r="BF33" s="443"/>
      <c r="BG33" s="444"/>
      <c r="BH33" s="442">
        <f>BH40</f>
        <v>0</v>
      </c>
      <c r="BI33" s="443"/>
      <c r="BJ33" s="443"/>
      <c r="BK33" s="443"/>
      <c r="BL33" s="443"/>
      <c r="BM33" s="443"/>
      <c r="BN33" s="443"/>
      <c r="BO33" s="444"/>
      <c r="BP33" s="442">
        <f>BP40</f>
        <v>0</v>
      </c>
      <c r="BQ33" s="443"/>
      <c r="BR33" s="443"/>
      <c r="BS33" s="443"/>
      <c r="BT33" s="443"/>
      <c r="BU33" s="443"/>
      <c r="BV33" s="443"/>
      <c r="BW33" s="444"/>
      <c r="BX33" s="441">
        <f>BX40</f>
        <v>0</v>
      </c>
      <c r="BY33" s="441"/>
      <c r="BZ33" s="441"/>
      <c r="CA33" s="441"/>
      <c r="CB33" s="441"/>
      <c r="CC33" s="441"/>
      <c r="CD33" s="441"/>
      <c r="CE33" s="441"/>
      <c r="CF33" s="441">
        <f>CF40</f>
        <v>0</v>
      </c>
      <c r="CG33" s="441"/>
      <c r="CH33" s="441"/>
      <c r="CI33" s="441"/>
      <c r="CJ33" s="441"/>
      <c r="CK33" s="441"/>
      <c r="CL33" s="441"/>
      <c r="CM33" s="441"/>
      <c r="CN33" s="441">
        <f>CN40</f>
        <v>0</v>
      </c>
      <c r="CO33" s="441"/>
      <c r="CP33" s="441"/>
      <c r="CQ33" s="441"/>
      <c r="CR33" s="441"/>
      <c r="CS33" s="441"/>
      <c r="CT33" s="441"/>
      <c r="CU33" s="441"/>
      <c r="CV33" s="441">
        <f>CV40</f>
        <v>0</v>
      </c>
      <c r="CW33" s="441"/>
      <c r="CX33" s="441"/>
      <c r="CY33" s="441"/>
      <c r="CZ33" s="441"/>
      <c r="DA33" s="441"/>
      <c r="DB33" s="441"/>
      <c r="DC33" s="441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6"/>
      <c r="EC33" s="436"/>
      <c r="ED33" s="437"/>
    </row>
    <row r="34" spans="1:134" ht="15" customHeight="1">
      <c r="A34" s="432" t="s">
        <v>14</v>
      </c>
      <c r="B34" s="433"/>
      <c r="C34" s="433"/>
      <c r="D34" s="433"/>
      <c r="E34" s="434" t="s">
        <v>120</v>
      </c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15"/>
      <c r="AS34" s="416"/>
      <c r="AT34" s="416"/>
      <c r="AU34" s="416"/>
      <c r="AV34" s="416"/>
      <c r="AW34" s="416"/>
      <c r="AX34" s="416"/>
      <c r="AY34" s="417"/>
      <c r="AZ34" s="415"/>
      <c r="BA34" s="416"/>
      <c r="BB34" s="416"/>
      <c r="BC34" s="416"/>
      <c r="BD34" s="416"/>
      <c r="BE34" s="416"/>
      <c r="BF34" s="416"/>
      <c r="BG34" s="417"/>
      <c r="BH34" s="415"/>
      <c r="BI34" s="416"/>
      <c r="BJ34" s="416"/>
      <c r="BK34" s="416"/>
      <c r="BL34" s="416"/>
      <c r="BM34" s="416"/>
      <c r="BN34" s="416"/>
      <c r="BO34" s="417"/>
      <c r="BP34" s="415"/>
      <c r="BQ34" s="416"/>
      <c r="BR34" s="416"/>
      <c r="BS34" s="416"/>
      <c r="BT34" s="416"/>
      <c r="BU34" s="416"/>
      <c r="BV34" s="416"/>
      <c r="BW34" s="417"/>
      <c r="BX34" s="435"/>
      <c r="BY34" s="435"/>
      <c r="BZ34" s="435"/>
      <c r="CA34" s="435"/>
      <c r="CB34" s="435"/>
      <c r="CC34" s="435"/>
      <c r="CD34" s="435"/>
      <c r="CE34" s="435"/>
      <c r="CF34" s="435"/>
      <c r="CG34" s="435"/>
      <c r="CH34" s="435"/>
      <c r="CI34" s="435"/>
      <c r="CJ34" s="435"/>
      <c r="CK34" s="435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5"/>
      <c r="DA34" s="435"/>
      <c r="DB34" s="435"/>
      <c r="DC34" s="435"/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6"/>
      <c r="DX34" s="436"/>
      <c r="DY34" s="436"/>
      <c r="DZ34" s="436"/>
      <c r="EA34" s="436"/>
      <c r="EB34" s="436"/>
      <c r="EC34" s="436"/>
      <c r="ED34" s="437"/>
    </row>
    <row r="35" spans="1:134" ht="15" customHeight="1">
      <c r="A35" s="432" t="s">
        <v>23</v>
      </c>
      <c r="B35" s="433"/>
      <c r="C35" s="433"/>
      <c r="D35" s="433"/>
      <c r="E35" s="434" t="s">
        <v>121</v>
      </c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15"/>
      <c r="AS35" s="416"/>
      <c r="AT35" s="416"/>
      <c r="AU35" s="416"/>
      <c r="AV35" s="416"/>
      <c r="AW35" s="416"/>
      <c r="AX35" s="416"/>
      <c r="AY35" s="417"/>
      <c r="AZ35" s="415"/>
      <c r="BA35" s="416"/>
      <c r="BB35" s="416"/>
      <c r="BC35" s="416"/>
      <c r="BD35" s="416"/>
      <c r="BE35" s="416"/>
      <c r="BF35" s="416"/>
      <c r="BG35" s="417"/>
      <c r="BH35" s="415"/>
      <c r="BI35" s="416"/>
      <c r="BJ35" s="416"/>
      <c r="BK35" s="416"/>
      <c r="BL35" s="416"/>
      <c r="BM35" s="416"/>
      <c r="BN35" s="416"/>
      <c r="BO35" s="417"/>
      <c r="BP35" s="415"/>
      <c r="BQ35" s="416"/>
      <c r="BR35" s="416"/>
      <c r="BS35" s="416"/>
      <c r="BT35" s="416"/>
      <c r="BU35" s="416"/>
      <c r="BV35" s="416"/>
      <c r="BW35" s="417"/>
      <c r="BX35" s="435"/>
      <c r="BY35" s="435"/>
      <c r="BZ35" s="435"/>
      <c r="CA35" s="435"/>
      <c r="CB35" s="435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5"/>
      <c r="DB35" s="435"/>
      <c r="DC35" s="435"/>
      <c r="DD35" s="436"/>
      <c r="DE35" s="436"/>
      <c r="DF35" s="436"/>
      <c r="DG35" s="436"/>
      <c r="DH35" s="436"/>
      <c r="DI35" s="436"/>
      <c r="DJ35" s="436"/>
      <c r="DK35" s="436"/>
      <c r="DL35" s="436"/>
      <c r="DM35" s="436"/>
      <c r="DN35" s="436"/>
      <c r="DO35" s="436"/>
      <c r="DP35" s="436"/>
      <c r="DQ35" s="436"/>
      <c r="DR35" s="436"/>
      <c r="DS35" s="436"/>
      <c r="DT35" s="436"/>
      <c r="DU35" s="436"/>
      <c r="DV35" s="436"/>
      <c r="DW35" s="436"/>
      <c r="DX35" s="436"/>
      <c r="DY35" s="436"/>
      <c r="DZ35" s="436"/>
      <c r="EA35" s="436"/>
      <c r="EB35" s="436"/>
      <c r="EC35" s="436"/>
      <c r="ED35" s="437"/>
    </row>
    <row r="36" spans="1:134" ht="15" customHeight="1">
      <c r="A36" s="432" t="s">
        <v>28</v>
      </c>
      <c r="B36" s="433"/>
      <c r="C36" s="433"/>
      <c r="D36" s="433"/>
      <c r="E36" s="434" t="s">
        <v>122</v>
      </c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15"/>
      <c r="AS36" s="416"/>
      <c r="AT36" s="416"/>
      <c r="AU36" s="416"/>
      <c r="AV36" s="416"/>
      <c r="AW36" s="416"/>
      <c r="AX36" s="416"/>
      <c r="AY36" s="417"/>
      <c r="AZ36" s="415"/>
      <c r="BA36" s="416"/>
      <c r="BB36" s="416"/>
      <c r="BC36" s="416"/>
      <c r="BD36" s="416"/>
      <c r="BE36" s="416"/>
      <c r="BF36" s="416"/>
      <c r="BG36" s="417"/>
      <c r="BH36" s="415"/>
      <c r="BI36" s="416"/>
      <c r="BJ36" s="416"/>
      <c r="BK36" s="416"/>
      <c r="BL36" s="416"/>
      <c r="BM36" s="416"/>
      <c r="BN36" s="416"/>
      <c r="BO36" s="417"/>
      <c r="BP36" s="415"/>
      <c r="BQ36" s="416"/>
      <c r="BR36" s="416"/>
      <c r="BS36" s="416"/>
      <c r="BT36" s="416"/>
      <c r="BU36" s="416"/>
      <c r="BV36" s="416"/>
      <c r="BW36" s="417"/>
      <c r="BX36" s="435"/>
      <c r="BY36" s="435"/>
      <c r="BZ36" s="435"/>
      <c r="CA36" s="435"/>
      <c r="CB36" s="435"/>
      <c r="CC36" s="435"/>
      <c r="CD36" s="435"/>
      <c r="CE36" s="435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5"/>
      <c r="CR36" s="435"/>
      <c r="CS36" s="435"/>
      <c r="CT36" s="435"/>
      <c r="CU36" s="435"/>
      <c r="CV36" s="435"/>
      <c r="CW36" s="435"/>
      <c r="CX36" s="435"/>
      <c r="CY36" s="435"/>
      <c r="CZ36" s="435"/>
      <c r="DA36" s="435"/>
      <c r="DB36" s="435"/>
      <c r="DC36" s="435"/>
      <c r="DD36" s="436"/>
      <c r="DE36" s="436"/>
      <c r="DF36" s="436"/>
      <c r="DG36" s="436"/>
      <c r="DH36" s="436"/>
      <c r="DI36" s="436"/>
      <c r="DJ36" s="436"/>
      <c r="DK36" s="436"/>
      <c r="DL36" s="436"/>
      <c r="DM36" s="436"/>
      <c r="DN36" s="436"/>
      <c r="DO36" s="436"/>
      <c r="DP36" s="436"/>
      <c r="DQ36" s="436"/>
      <c r="DR36" s="436"/>
      <c r="DS36" s="436"/>
      <c r="DT36" s="436"/>
      <c r="DU36" s="436"/>
      <c r="DV36" s="436"/>
      <c r="DW36" s="436"/>
      <c r="DX36" s="436"/>
      <c r="DY36" s="436"/>
      <c r="DZ36" s="436"/>
      <c r="EA36" s="436"/>
      <c r="EB36" s="436"/>
      <c r="EC36" s="436"/>
      <c r="ED36" s="437"/>
    </row>
    <row r="37" spans="1:134" ht="15" customHeight="1">
      <c r="A37" s="432" t="s">
        <v>29</v>
      </c>
      <c r="B37" s="433"/>
      <c r="C37" s="433"/>
      <c r="D37" s="433"/>
      <c r="E37" s="434" t="s">
        <v>123</v>
      </c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15"/>
      <c r="AS37" s="416"/>
      <c r="AT37" s="416"/>
      <c r="AU37" s="416"/>
      <c r="AV37" s="416"/>
      <c r="AW37" s="416"/>
      <c r="AX37" s="416"/>
      <c r="AY37" s="417"/>
      <c r="AZ37" s="415"/>
      <c r="BA37" s="416"/>
      <c r="BB37" s="416"/>
      <c r="BC37" s="416"/>
      <c r="BD37" s="416"/>
      <c r="BE37" s="416"/>
      <c r="BF37" s="416"/>
      <c r="BG37" s="417"/>
      <c r="BH37" s="415"/>
      <c r="BI37" s="416"/>
      <c r="BJ37" s="416"/>
      <c r="BK37" s="416"/>
      <c r="BL37" s="416"/>
      <c r="BM37" s="416"/>
      <c r="BN37" s="416"/>
      <c r="BO37" s="417"/>
      <c r="BP37" s="415"/>
      <c r="BQ37" s="416"/>
      <c r="BR37" s="416"/>
      <c r="BS37" s="416"/>
      <c r="BT37" s="416"/>
      <c r="BU37" s="416"/>
      <c r="BV37" s="416"/>
      <c r="BW37" s="417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5"/>
      <c r="CL37" s="435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6"/>
      <c r="DE37" s="436"/>
      <c r="DF37" s="436"/>
      <c r="DG37" s="436"/>
      <c r="DH37" s="436"/>
      <c r="DI37" s="436"/>
      <c r="DJ37" s="436"/>
      <c r="DK37" s="436"/>
      <c r="DL37" s="436"/>
      <c r="DM37" s="436"/>
      <c r="DN37" s="436"/>
      <c r="DO37" s="436"/>
      <c r="DP37" s="436"/>
      <c r="DQ37" s="436"/>
      <c r="DR37" s="436"/>
      <c r="DS37" s="436"/>
      <c r="DT37" s="436"/>
      <c r="DU37" s="436"/>
      <c r="DV37" s="436"/>
      <c r="DW37" s="436"/>
      <c r="DX37" s="436"/>
      <c r="DY37" s="436"/>
      <c r="DZ37" s="436"/>
      <c r="EA37" s="436"/>
      <c r="EB37" s="436"/>
      <c r="EC37" s="436"/>
      <c r="ED37" s="437"/>
    </row>
    <row r="38" spans="1:134" ht="15" customHeight="1">
      <c r="A38" s="432" t="s">
        <v>47</v>
      </c>
      <c r="B38" s="433"/>
      <c r="C38" s="433"/>
      <c r="D38" s="433"/>
      <c r="E38" s="434" t="s">
        <v>124</v>
      </c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15"/>
      <c r="AS38" s="416"/>
      <c r="AT38" s="416"/>
      <c r="AU38" s="416"/>
      <c r="AV38" s="416"/>
      <c r="AW38" s="416"/>
      <c r="AX38" s="416"/>
      <c r="AY38" s="417"/>
      <c r="AZ38" s="415"/>
      <c r="BA38" s="416"/>
      <c r="BB38" s="416"/>
      <c r="BC38" s="416"/>
      <c r="BD38" s="416"/>
      <c r="BE38" s="416"/>
      <c r="BF38" s="416"/>
      <c r="BG38" s="417"/>
      <c r="BH38" s="415"/>
      <c r="BI38" s="416"/>
      <c r="BJ38" s="416"/>
      <c r="BK38" s="416"/>
      <c r="BL38" s="416"/>
      <c r="BM38" s="416"/>
      <c r="BN38" s="416"/>
      <c r="BO38" s="417"/>
      <c r="BP38" s="415"/>
      <c r="BQ38" s="416"/>
      <c r="BR38" s="416"/>
      <c r="BS38" s="416"/>
      <c r="BT38" s="416"/>
      <c r="BU38" s="416"/>
      <c r="BV38" s="416"/>
      <c r="BW38" s="417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7"/>
    </row>
    <row r="39" spans="1:134" ht="15" customHeight="1">
      <c r="A39" s="432" t="s">
        <v>125</v>
      </c>
      <c r="B39" s="433"/>
      <c r="C39" s="433"/>
      <c r="D39" s="433"/>
      <c r="E39" s="445" t="s">
        <v>126</v>
      </c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7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15"/>
      <c r="AS39" s="416"/>
      <c r="AT39" s="416"/>
      <c r="AU39" s="416"/>
      <c r="AV39" s="416"/>
      <c r="AW39" s="416"/>
      <c r="AX39" s="416"/>
      <c r="AY39" s="417"/>
      <c r="AZ39" s="415"/>
      <c r="BA39" s="416"/>
      <c r="BB39" s="416"/>
      <c r="BC39" s="416"/>
      <c r="BD39" s="416"/>
      <c r="BE39" s="416"/>
      <c r="BF39" s="416"/>
      <c r="BG39" s="417"/>
      <c r="BH39" s="415"/>
      <c r="BI39" s="416"/>
      <c r="BJ39" s="416"/>
      <c r="BK39" s="416"/>
      <c r="BL39" s="416"/>
      <c r="BM39" s="416"/>
      <c r="BN39" s="416"/>
      <c r="BO39" s="417"/>
      <c r="BP39" s="415"/>
      <c r="BQ39" s="416"/>
      <c r="BR39" s="416"/>
      <c r="BS39" s="416"/>
      <c r="BT39" s="416"/>
      <c r="BU39" s="416"/>
      <c r="BV39" s="416"/>
      <c r="BW39" s="417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6"/>
      <c r="DE39" s="436"/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7"/>
    </row>
    <row r="40" spans="1:134" ht="15" customHeight="1">
      <c r="A40" s="432" t="s">
        <v>127</v>
      </c>
      <c r="B40" s="433"/>
      <c r="C40" s="433"/>
      <c r="D40" s="433"/>
      <c r="E40" s="434" t="s">
        <v>269</v>
      </c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15"/>
      <c r="AS40" s="416"/>
      <c r="AT40" s="416"/>
      <c r="AU40" s="416"/>
      <c r="AV40" s="416"/>
      <c r="AW40" s="416"/>
      <c r="AX40" s="416"/>
      <c r="AY40" s="417"/>
      <c r="AZ40" s="415"/>
      <c r="BA40" s="416"/>
      <c r="BB40" s="416"/>
      <c r="BC40" s="416"/>
      <c r="BD40" s="416"/>
      <c r="BE40" s="416"/>
      <c r="BF40" s="416"/>
      <c r="BG40" s="417"/>
      <c r="BH40" s="415"/>
      <c r="BI40" s="416"/>
      <c r="BJ40" s="416"/>
      <c r="BK40" s="416"/>
      <c r="BL40" s="416"/>
      <c r="BM40" s="416"/>
      <c r="BN40" s="416"/>
      <c r="BO40" s="417"/>
      <c r="BP40" s="415"/>
      <c r="BQ40" s="416"/>
      <c r="BR40" s="416"/>
      <c r="BS40" s="416"/>
      <c r="BT40" s="416"/>
      <c r="BU40" s="416"/>
      <c r="BV40" s="416"/>
      <c r="BW40" s="417"/>
      <c r="BX40" s="435"/>
      <c r="BY40" s="435"/>
      <c r="BZ40" s="435"/>
      <c r="CA40" s="435"/>
      <c r="CB40" s="435"/>
      <c r="CC40" s="435"/>
      <c r="CD40" s="435"/>
      <c r="CE40" s="435"/>
      <c r="CF40" s="435"/>
      <c r="CG40" s="435"/>
      <c r="CH40" s="435"/>
      <c r="CI40" s="435"/>
      <c r="CJ40" s="435"/>
      <c r="CK40" s="435"/>
      <c r="CL40" s="435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5"/>
      <c r="DD40" s="436"/>
      <c r="DE40" s="436"/>
      <c r="DF40" s="436"/>
      <c r="DG40" s="436"/>
      <c r="DH40" s="436"/>
      <c r="DI40" s="436"/>
      <c r="DJ40" s="436"/>
      <c r="DK40" s="436"/>
      <c r="DL40" s="436"/>
      <c r="DM40" s="436"/>
      <c r="DN40" s="436"/>
      <c r="DO40" s="436"/>
      <c r="DP40" s="436"/>
      <c r="DQ40" s="436"/>
      <c r="DR40" s="436"/>
      <c r="DS40" s="436"/>
      <c r="DT40" s="436"/>
      <c r="DU40" s="436"/>
      <c r="DV40" s="436"/>
      <c r="DW40" s="436"/>
      <c r="DX40" s="436"/>
      <c r="DY40" s="436"/>
      <c r="DZ40" s="436"/>
      <c r="EA40" s="436"/>
      <c r="EB40" s="436"/>
      <c r="EC40" s="436"/>
      <c r="ED40" s="437"/>
    </row>
    <row r="41" spans="1:134" s="55" customFormat="1" ht="15" customHeight="1">
      <c r="A41" s="448"/>
      <c r="B41" s="449"/>
      <c r="C41" s="449"/>
      <c r="D41" s="449"/>
      <c r="E41" s="450" t="s">
        <v>128</v>
      </c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1">
        <f>AB11+AB33</f>
        <v>20.54224</v>
      </c>
      <c r="AC41" s="452"/>
      <c r="AD41" s="452"/>
      <c r="AE41" s="452"/>
      <c r="AF41" s="452"/>
      <c r="AG41" s="452"/>
      <c r="AH41" s="452"/>
      <c r="AI41" s="453"/>
      <c r="AJ41" s="454">
        <f>AZ41+BP41+CF41+CV41</f>
        <v>0.83582</v>
      </c>
      <c r="AK41" s="454"/>
      <c r="AL41" s="454"/>
      <c r="AM41" s="454"/>
      <c r="AN41" s="454"/>
      <c r="AO41" s="454"/>
      <c r="AP41" s="454"/>
      <c r="AQ41" s="454"/>
      <c r="AR41" s="451">
        <f>AR11+AR33</f>
        <v>0</v>
      </c>
      <c r="AS41" s="452"/>
      <c r="AT41" s="452"/>
      <c r="AU41" s="452"/>
      <c r="AV41" s="452"/>
      <c r="AW41" s="452"/>
      <c r="AX41" s="452"/>
      <c r="AY41" s="453"/>
      <c r="AZ41" s="451">
        <f>AZ11+AZ33</f>
        <v>0.02725</v>
      </c>
      <c r="BA41" s="452"/>
      <c r="BB41" s="452"/>
      <c r="BC41" s="452"/>
      <c r="BD41" s="452"/>
      <c r="BE41" s="452"/>
      <c r="BF41" s="452"/>
      <c r="BG41" s="453"/>
      <c r="BH41" s="442">
        <f>BH11+BH33</f>
        <v>0.79744</v>
      </c>
      <c r="BI41" s="443"/>
      <c r="BJ41" s="443"/>
      <c r="BK41" s="443"/>
      <c r="BL41" s="443"/>
      <c r="BM41" s="443"/>
      <c r="BN41" s="443"/>
      <c r="BO41" s="444"/>
      <c r="BP41" s="442">
        <f>BP11+BP33</f>
        <v>0.80857</v>
      </c>
      <c r="BQ41" s="443"/>
      <c r="BR41" s="443"/>
      <c r="BS41" s="443"/>
      <c r="BT41" s="443"/>
      <c r="BU41" s="443"/>
      <c r="BV41" s="443"/>
      <c r="BW41" s="444"/>
      <c r="BX41" s="441">
        <f>BX11+BX33</f>
        <v>2.45283</v>
      </c>
      <c r="BY41" s="441"/>
      <c r="BZ41" s="441"/>
      <c r="CA41" s="441"/>
      <c r="CB41" s="441"/>
      <c r="CC41" s="441"/>
      <c r="CD41" s="441"/>
      <c r="CE41" s="441"/>
      <c r="CF41" s="441">
        <f>CF11+CF33</f>
        <v>0</v>
      </c>
      <c r="CG41" s="441"/>
      <c r="CH41" s="441"/>
      <c r="CI41" s="441"/>
      <c r="CJ41" s="441"/>
      <c r="CK41" s="441"/>
      <c r="CL41" s="441"/>
      <c r="CM41" s="441"/>
      <c r="CN41" s="441">
        <f>CN11+CN33</f>
        <v>17.29197</v>
      </c>
      <c r="CO41" s="441"/>
      <c r="CP41" s="441"/>
      <c r="CQ41" s="441"/>
      <c r="CR41" s="441"/>
      <c r="CS41" s="441"/>
      <c r="CT41" s="441"/>
      <c r="CU41" s="441"/>
      <c r="CV41" s="441">
        <f>CV11+CV33</f>
        <v>0</v>
      </c>
      <c r="CW41" s="441"/>
      <c r="CX41" s="441"/>
      <c r="CY41" s="441"/>
      <c r="CZ41" s="441"/>
      <c r="DA41" s="441"/>
      <c r="DB41" s="441"/>
      <c r="DC41" s="441"/>
      <c r="DD41" s="455"/>
      <c r="DE41" s="455"/>
      <c r="DF41" s="455"/>
      <c r="DG41" s="455"/>
      <c r="DH41" s="455"/>
      <c r="DI41" s="455"/>
      <c r="DJ41" s="455"/>
      <c r="DK41" s="455"/>
      <c r="DL41" s="455"/>
      <c r="DM41" s="455"/>
      <c r="DN41" s="455"/>
      <c r="DO41" s="455"/>
      <c r="DP41" s="455"/>
      <c r="DQ41" s="455"/>
      <c r="DR41" s="455"/>
      <c r="DS41" s="455"/>
      <c r="DT41" s="455"/>
      <c r="DU41" s="455"/>
      <c r="DV41" s="455"/>
      <c r="DW41" s="455"/>
      <c r="DX41" s="455"/>
      <c r="DY41" s="455"/>
      <c r="DZ41" s="455"/>
      <c r="EA41" s="455"/>
      <c r="EB41" s="455"/>
      <c r="EC41" s="455"/>
      <c r="ED41" s="456"/>
    </row>
    <row r="42" spans="1:134" ht="15" customHeight="1">
      <c r="A42" s="432"/>
      <c r="B42" s="433"/>
      <c r="C42" s="433"/>
      <c r="D42" s="433"/>
      <c r="E42" s="434" t="s">
        <v>129</v>
      </c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6"/>
      <c r="AC42" s="436"/>
      <c r="AD42" s="436"/>
      <c r="AE42" s="436"/>
      <c r="AF42" s="436"/>
      <c r="AG42" s="436"/>
      <c r="AH42" s="436"/>
      <c r="AI42" s="436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5"/>
      <c r="BE42" s="435"/>
      <c r="BF42" s="435"/>
      <c r="BG42" s="435"/>
      <c r="BH42" s="435"/>
      <c r="BI42" s="435"/>
      <c r="BJ42" s="435"/>
      <c r="BK42" s="435"/>
      <c r="BL42" s="435"/>
      <c r="BM42" s="435"/>
      <c r="BN42" s="435"/>
      <c r="BO42" s="435"/>
      <c r="BP42" s="435"/>
      <c r="BQ42" s="435"/>
      <c r="BR42" s="435"/>
      <c r="BS42" s="435"/>
      <c r="BT42" s="435"/>
      <c r="BU42" s="435"/>
      <c r="BV42" s="435"/>
      <c r="BW42" s="435"/>
      <c r="BX42" s="435"/>
      <c r="BY42" s="435"/>
      <c r="BZ42" s="435"/>
      <c r="CA42" s="435"/>
      <c r="CB42" s="435"/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5"/>
      <c r="CR42" s="435"/>
      <c r="CS42" s="435"/>
      <c r="CT42" s="435"/>
      <c r="CU42" s="435"/>
      <c r="CV42" s="435"/>
      <c r="CW42" s="435"/>
      <c r="CX42" s="435"/>
      <c r="CY42" s="435"/>
      <c r="CZ42" s="435"/>
      <c r="DA42" s="435"/>
      <c r="DB42" s="435"/>
      <c r="DC42" s="435"/>
      <c r="DD42" s="436"/>
      <c r="DE42" s="436"/>
      <c r="DF42" s="436"/>
      <c r="DG42" s="436"/>
      <c r="DH42" s="436"/>
      <c r="DI42" s="436"/>
      <c r="DJ42" s="436"/>
      <c r="DK42" s="436"/>
      <c r="DL42" s="436"/>
      <c r="DM42" s="436"/>
      <c r="DN42" s="436"/>
      <c r="DO42" s="436"/>
      <c r="DP42" s="436"/>
      <c r="DQ42" s="436"/>
      <c r="DR42" s="436"/>
      <c r="DS42" s="436"/>
      <c r="DT42" s="436"/>
      <c r="DU42" s="436"/>
      <c r="DV42" s="436"/>
      <c r="DW42" s="436"/>
      <c r="DX42" s="436"/>
      <c r="DY42" s="436"/>
      <c r="DZ42" s="436"/>
      <c r="EA42" s="436"/>
      <c r="EB42" s="436"/>
      <c r="EC42" s="436"/>
      <c r="ED42" s="437"/>
    </row>
    <row r="43" spans="1:134" ht="10.5" customHeight="1">
      <c r="A43" s="432"/>
      <c r="B43" s="433"/>
      <c r="C43" s="433"/>
      <c r="D43" s="433"/>
      <c r="E43" s="434" t="s">
        <v>130</v>
      </c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57"/>
      <c r="BQ43" s="457"/>
      <c r="BR43" s="457"/>
      <c r="BS43" s="457"/>
      <c r="BT43" s="457"/>
      <c r="BU43" s="457"/>
      <c r="BV43" s="457"/>
      <c r="BW43" s="457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36"/>
      <c r="DO43" s="436"/>
      <c r="DP43" s="436"/>
      <c r="DQ43" s="436"/>
      <c r="DR43" s="436"/>
      <c r="DS43" s="436"/>
      <c r="DT43" s="436"/>
      <c r="DU43" s="436"/>
      <c r="DV43" s="436"/>
      <c r="DW43" s="436"/>
      <c r="DX43" s="436"/>
      <c r="DY43" s="436"/>
      <c r="DZ43" s="436"/>
      <c r="EA43" s="436"/>
      <c r="EB43" s="436"/>
      <c r="EC43" s="436"/>
      <c r="ED43" s="437"/>
    </row>
    <row r="44" spans="1:134" ht="10.5" customHeight="1" thickBot="1">
      <c r="A44" s="461"/>
      <c r="B44" s="462"/>
      <c r="C44" s="462"/>
      <c r="D44" s="462"/>
      <c r="E44" s="463" t="s">
        <v>131</v>
      </c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59"/>
      <c r="BQ44" s="459"/>
      <c r="BR44" s="459"/>
      <c r="BS44" s="459"/>
      <c r="BT44" s="459"/>
      <c r="BU44" s="459"/>
      <c r="BV44" s="459"/>
      <c r="BW44" s="459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  <c r="CZ44" s="460"/>
      <c r="DA44" s="460"/>
      <c r="DB44" s="460"/>
      <c r="DC44" s="460"/>
      <c r="DD44" s="460"/>
      <c r="DE44" s="460"/>
      <c r="DF44" s="460"/>
      <c r="DG44" s="460"/>
      <c r="DH44" s="460"/>
      <c r="DI44" s="460"/>
      <c r="DJ44" s="460"/>
      <c r="DK44" s="460"/>
      <c r="DL44" s="460"/>
      <c r="DM44" s="460"/>
      <c r="DN44" s="460"/>
      <c r="DO44" s="460"/>
      <c r="DP44" s="460"/>
      <c r="DQ44" s="460"/>
      <c r="DR44" s="460"/>
      <c r="DS44" s="460"/>
      <c r="DT44" s="460"/>
      <c r="DU44" s="460"/>
      <c r="DV44" s="460"/>
      <c r="DW44" s="460"/>
      <c r="DX44" s="460"/>
      <c r="DY44" s="460"/>
      <c r="DZ44" s="460"/>
      <c r="EA44" s="460"/>
      <c r="EB44" s="460"/>
      <c r="EC44" s="460"/>
      <c r="ED44" s="464"/>
    </row>
    <row r="45" spans="1:134" ht="15" customHeight="1">
      <c r="A45" s="56" t="s">
        <v>132</v>
      </c>
      <c r="B45" s="5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</row>
    <row r="46" spans="1:134" ht="12.75">
      <c r="A46" s="56" t="s">
        <v>133</v>
      </c>
      <c r="B46" s="5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50"/>
      <c r="AJ46" s="50"/>
      <c r="AK46" s="50"/>
      <c r="AL46" s="50"/>
      <c r="AM46" s="50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/>
      <c r="CX46" s="458"/>
      <c r="CY46" s="458"/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</row>
    <row r="47" spans="1:134" s="45" customFormat="1" ht="12.75">
      <c r="A47" s="56" t="s">
        <v>266</v>
      </c>
      <c r="B47" s="56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</row>
    <row r="48" spans="1:2" s="45" customFormat="1" ht="11.25">
      <c r="A48" s="56"/>
      <c r="B48" s="56"/>
    </row>
  </sheetData>
  <sheetProtection/>
  <mergeCells count="395">
    <mergeCell ref="CV44:DC44"/>
    <mergeCell ref="DD44:ED44"/>
    <mergeCell ref="CF43:CM43"/>
    <mergeCell ref="CN43:CU43"/>
    <mergeCell ref="BX42:CE42"/>
    <mergeCell ref="CF42:CM42"/>
    <mergeCell ref="CV43:DC43"/>
    <mergeCell ref="DD43:ED43"/>
    <mergeCell ref="CF44:CM44"/>
    <mergeCell ref="DD42:ED42"/>
    <mergeCell ref="E44:AA44"/>
    <mergeCell ref="AB44:AI44"/>
    <mergeCell ref="AJ44:AQ44"/>
    <mergeCell ref="AR44:AY44"/>
    <mergeCell ref="BH44:BO44"/>
    <mergeCell ref="CN44:CU44"/>
    <mergeCell ref="AN46:ED46"/>
    <mergeCell ref="BP44:BW44"/>
    <mergeCell ref="A43:D43"/>
    <mergeCell ref="E43:AA43"/>
    <mergeCell ref="AB43:AI43"/>
    <mergeCell ref="AJ43:AQ43"/>
    <mergeCell ref="AR43:AY43"/>
    <mergeCell ref="AZ44:BG44"/>
    <mergeCell ref="BX44:CE44"/>
    <mergeCell ref="A44:D44"/>
    <mergeCell ref="CN42:CU42"/>
    <mergeCell ref="CV42:DC42"/>
    <mergeCell ref="BH43:BO43"/>
    <mergeCell ref="BP43:BW43"/>
    <mergeCell ref="BX43:CE43"/>
    <mergeCell ref="AZ43:BG43"/>
    <mergeCell ref="CF41:CM41"/>
    <mergeCell ref="CN41:CU41"/>
    <mergeCell ref="CV41:DC41"/>
    <mergeCell ref="DD41:ED41"/>
    <mergeCell ref="BH41:BO41"/>
    <mergeCell ref="BP41:BW41"/>
    <mergeCell ref="A42:D42"/>
    <mergeCell ref="E42:AA42"/>
    <mergeCell ref="AB42:AI42"/>
    <mergeCell ref="AJ42:AQ42"/>
    <mergeCell ref="AR42:AY42"/>
    <mergeCell ref="BX41:CE41"/>
    <mergeCell ref="AZ42:BG42"/>
    <mergeCell ref="BH42:BO42"/>
    <mergeCell ref="BP42:BW42"/>
    <mergeCell ref="BH40:BO40"/>
    <mergeCell ref="BP40:BW40"/>
    <mergeCell ref="A41:D41"/>
    <mergeCell ref="E41:AA41"/>
    <mergeCell ref="AB41:AI41"/>
    <mergeCell ref="AJ41:AQ41"/>
    <mergeCell ref="AR41:AY41"/>
    <mergeCell ref="AZ41:BG41"/>
    <mergeCell ref="AZ40:BG40"/>
    <mergeCell ref="CN40:CU40"/>
    <mergeCell ref="BX39:CE39"/>
    <mergeCell ref="CF39:CM39"/>
    <mergeCell ref="CN39:CU39"/>
    <mergeCell ref="CV39:DC39"/>
    <mergeCell ref="DD39:ED39"/>
    <mergeCell ref="DD40:ED40"/>
    <mergeCell ref="CV40:DC40"/>
    <mergeCell ref="BX40:CE40"/>
    <mergeCell ref="CF40:CM40"/>
    <mergeCell ref="BH39:BO39"/>
    <mergeCell ref="BP39:BW39"/>
    <mergeCell ref="AZ38:BG38"/>
    <mergeCell ref="A40:D40"/>
    <mergeCell ref="E40:AA40"/>
    <mergeCell ref="AB40:AI40"/>
    <mergeCell ref="AJ40:AQ40"/>
    <mergeCell ref="AR40:AY40"/>
    <mergeCell ref="BH38:BO38"/>
    <mergeCell ref="BP38:BW38"/>
    <mergeCell ref="A39:D39"/>
    <mergeCell ref="E39:AA39"/>
    <mergeCell ref="AB39:AI39"/>
    <mergeCell ref="AJ39:AQ39"/>
    <mergeCell ref="AR39:AY39"/>
    <mergeCell ref="AZ39:BG39"/>
    <mergeCell ref="CN38:CU38"/>
    <mergeCell ref="BX37:CE37"/>
    <mergeCell ref="CF37:CM37"/>
    <mergeCell ref="CN37:CU37"/>
    <mergeCell ref="CV37:DC37"/>
    <mergeCell ref="DD37:ED37"/>
    <mergeCell ref="DD38:ED38"/>
    <mergeCell ref="CV38:DC38"/>
    <mergeCell ref="BX38:CE38"/>
    <mergeCell ref="CF38:CM38"/>
    <mergeCell ref="BH37:BO37"/>
    <mergeCell ref="BP37:BW37"/>
    <mergeCell ref="AZ36:BG36"/>
    <mergeCell ref="A38:D38"/>
    <mergeCell ref="E38:AA38"/>
    <mergeCell ref="AB38:AI38"/>
    <mergeCell ref="AJ38:AQ38"/>
    <mergeCell ref="AR38:AY38"/>
    <mergeCell ref="BH36:BO36"/>
    <mergeCell ref="BP36:BW36"/>
    <mergeCell ref="A37:D37"/>
    <mergeCell ref="E37:AA37"/>
    <mergeCell ref="AB37:AI37"/>
    <mergeCell ref="AJ37:AQ37"/>
    <mergeCell ref="AR37:AY37"/>
    <mergeCell ref="AZ37:BG37"/>
    <mergeCell ref="CN36:CU36"/>
    <mergeCell ref="BX35:CE35"/>
    <mergeCell ref="CF35:CM35"/>
    <mergeCell ref="CN35:CU35"/>
    <mergeCell ref="CV35:DC35"/>
    <mergeCell ref="DD35:ED35"/>
    <mergeCell ref="DD36:ED36"/>
    <mergeCell ref="CV36:DC36"/>
    <mergeCell ref="BX36:CE36"/>
    <mergeCell ref="CF36:CM36"/>
    <mergeCell ref="A36:D36"/>
    <mergeCell ref="E36:AA36"/>
    <mergeCell ref="AB36:AI36"/>
    <mergeCell ref="AJ36:AQ36"/>
    <mergeCell ref="AR36:AY36"/>
    <mergeCell ref="CV34:DC34"/>
    <mergeCell ref="BH34:BO34"/>
    <mergeCell ref="BP34:BW34"/>
    <mergeCell ref="BX34:CE34"/>
    <mergeCell ref="CF34:CM34"/>
    <mergeCell ref="DD33:ED33"/>
    <mergeCell ref="DD34:ED34"/>
    <mergeCell ref="A35:D35"/>
    <mergeCell ref="E35:AA35"/>
    <mergeCell ref="AB35:AI35"/>
    <mergeCell ref="AJ35:AQ35"/>
    <mergeCell ref="AR35:AY35"/>
    <mergeCell ref="AZ35:BG35"/>
    <mergeCell ref="BH35:BO35"/>
    <mergeCell ref="BP35:BW35"/>
    <mergeCell ref="DD31:ED32"/>
    <mergeCell ref="E32:AA32"/>
    <mergeCell ref="A33:D33"/>
    <mergeCell ref="E33:AA33"/>
    <mergeCell ref="AB33:AI33"/>
    <mergeCell ref="CN34:CU34"/>
    <mergeCell ref="BX33:CE33"/>
    <mergeCell ref="CF33:CM33"/>
    <mergeCell ref="CN33:CU33"/>
    <mergeCell ref="CV33:DC33"/>
    <mergeCell ref="A34:D34"/>
    <mergeCell ref="E34:AA34"/>
    <mergeCell ref="AB34:AI34"/>
    <mergeCell ref="AJ34:AQ34"/>
    <mergeCell ref="AR34:AY34"/>
    <mergeCell ref="AZ34:BG34"/>
    <mergeCell ref="AJ33:AQ33"/>
    <mergeCell ref="AR33:AY33"/>
    <mergeCell ref="AZ33:BG33"/>
    <mergeCell ref="BH33:BO33"/>
    <mergeCell ref="BP33:BW33"/>
    <mergeCell ref="BH31:BO32"/>
    <mergeCell ref="BP31:BW32"/>
    <mergeCell ref="AZ31:BG32"/>
    <mergeCell ref="BX31:CE32"/>
    <mergeCell ref="CF31:CM32"/>
    <mergeCell ref="CN31:CU32"/>
    <mergeCell ref="CV31:DC32"/>
    <mergeCell ref="CF30:CM30"/>
    <mergeCell ref="CN30:CU30"/>
    <mergeCell ref="CV30:DC30"/>
    <mergeCell ref="AZ30:BG30"/>
    <mergeCell ref="BH30:BO30"/>
    <mergeCell ref="BP30:BW30"/>
    <mergeCell ref="BX30:CE30"/>
    <mergeCell ref="DD30:ED30"/>
    <mergeCell ref="A31:D32"/>
    <mergeCell ref="E31:AA31"/>
    <mergeCell ref="AB31:AI32"/>
    <mergeCell ref="AJ31:AQ32"/>
    <mergeCell ref="AR31:AY32"/>
    <mergeCell ref="BX29:CE29"/>
    <mergeCell ref="CF29:CM29"/>
    <mergeCell ref="CN29:CU29"/>
    <mergeCell ref="CV29:DC29"/>
    <mergeCell ref="DD29:ED29"/>
    <mergeCell ref="A30:D30"/>
    <mergeCell ref="E30:AA30"/>
    <mergeCell ref="AB30:AI30"/>
    <mergeCell ref="AJ30:AQ30"/>
    <mergeCell ref="AR30:AY30"/>
    <mergeCell ref="CV28:DC28"/>
    <mergeCell ref="DD28:ED28"/>
    <mergeCell ref="A29:D29"/>
    <mergeCell ref="E29:AA29"/>
    <mergeCell ref="AB29:AI29"/>
    <mergeCell ref="AJ29:AQ29"/>
    <mergeCell ref="AR29:AY29"/>
    <mergeCell ref="AZ29:BG29"/>
    <mergeCell ref="BH29:BO29"/>
    <mergeCell ref="BP29:BW29"/>
    <mergeCell ref="AZ28:BG28"/>
    <mergeCell ref="BH28:BO28"/>
    <mergeCell ref="BP28:BW28"/>
    <mergeCell ref="BX28:CE28"/>
    <mergeCell ref="CF28:CM28"/>
    <mergeCell ref="CN28:CU28"/>
    <mergeCell ref="CF26:CM27"/>
    <mergeCell ref="CN26:CU27"/>
    <mergeCell ref="CV26:DC27"/>
    <mergeCell ref="DD26:ED27"/>
    <mergeCell ref="E27:AA27"/>
    <mergeCell ref="A28:D28"/>
    <mergeCell ref="E28:AA28"/>
    <mergeCell ref="AB28:AI28"/>
    <mergeCell ref="AJ28:AQ28"/>
    <mergeCell ref="AR28:AY28"/>
    <mergeCell ref="DD25:ED25"/>
    <mergeCell ref="A26:D27"/>
    <mergeCell ref="E26:AA26"/>
    <mergeCell ref="AB26:AI27"/>
    <mergeCell ref="AJ26:AQ27"/>
    <mergeCell ref="AR26:AY27"/>
    <mergeCell ref="AZ26:BG27"/>
    <mergeCell ref="BH26:BO27"/>
    <mergeCell ref="BP26:BW27"/>
    <mergeCell ref="BX26:CE27"/>
    <mergeCell ref="BH25:BO25"/>
    <mergeCell ref="BP25:BW25"/>
    <mergeCell ref="BX25:CE25"/>
    <mergeCell ref="CF25:CM25"/>
    <mergeCell ref="CN25:CU25"/>
    <mergeCell ref="CV25:DC25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AZ25:BG25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BX24:CE24"/>
    <mergeCell ref="BH23:BO23"/>
    <mergeCell ref="BP23:BW23"/>
    <mergeCell ref="BX23:CE23"/>
    <mergeCell ref="CF23:CM23"/>
    <mergeCell ref="CN23:CU23"/>
    <mergeCell ref="CV23:DC23"/>
    <mergeCell ref="A23:D23"/>
    <mergeCell ref="E23:AA23"/>
    <mergeCell ref="AB23:AI23"/>
    <mergeCell ref="AJ23:AQ23"/>
    <mergeCell ref="AR23:AY23"/>
    <mergeCell ref="AZ23:BG23"/>
    <mergeCell ref="BP22:BW22"/>
    <mergeCell ref="BX22:CE22"/>
    <mergeCell ref="CF22:CM22"/>
    <mergeCell ref="CN22:CU22"/>
    <mergeCell ref="CV22:DC22"/>
    <mergeCell ref="DD22:ED22"/>
    <mergeCell ref="CV20:DC21"/>
    <mergeCell ref="DD20:ED21"/>
    <mergeCell ref="E21:AA21"/>
    <mergeCell ref="A22:D22"/>
    <mergeCell ref="E22:AA22"/>
    <mergeCell ref="AB22:AI22"/>
    <mergeCell ref="AJ22:AQ22"/>
    <mergeCell ref="AR22:AY22"/>
    <mergeCell ref="AZ22:BG22"/>
    <mergeCell ref="BH22:BO22"/>
    <mergeCell ref="AZ20:BG21"/>
    <mergeCell ref="BH20:BO21"/>
    <mergeCell ref="BP20:BW21"/>
    <mergeCell ref="BX20:CE21"/>
    <mergeCell ref="CF20:CM21"/>
    <mergeCell ref="CN20:CU21"/>
    <mergeCell ref="E19:AA19"/>
    <mergeCell ref="A20:D21"/>
    <mergeCell ref="E20:AA20"/>
    <mergeCell ref="AB20:AI21"/>
    <mergeCell ref="AJ20:AQ21"/>
    <mergeCell ref="AR20:AY21"/>
    <mergeCell ref="BP18:BW19"/>
    <mergeCell ref="BX18:CE19"/>
    <mergeCell ref="CF18:CM19"/>
    <mergeCell ref="CN18:CU19"/>
    <mergeCell ref="CV18:DC19"/>
    <mergeCell ref="DD18:ED19"/>
    <mergeCell ref="CV16:DC17"/>
    <mergeCell ref="DD16:ED17"/>
    <mergeCell ref="E17:AA17"/>
    <mergeCell ref="A18:D19"/>
    <mergeCell ref="E18:AA18"/>
    <mergeCell ref="AB18:AI19"/>
    <mergeCell ref="AJ18:AQ19"/>
    <mergeCell ref="AR18:AY19"/>
    <mergeCell ref="AZ18:BG19"/>
    <mergeCell ref="BH18:BO19"/>
    <mergeCell ref="AZ16:BG17"/>
    <mergeCell ref="BH16:BO17"/>
    <mergeCell ref="BP16:BW17"/>
    <mergeCell ref="BX16:CE17"/>
    <mergeCell ref="CF16:CM17"/>
    <mergeCell ref="CN16:CU17"/>
    <mergeCell ref="BX15:CE15"/>
    <mergeCell ref="CF15:CM15"/>
    <mergeCell ref="CN15:CU15"/>
    <mergeCell ref="CV15:DC15"/>
    <mergeCell ref="DD15:ED15"/>
    <mergeCell ref="A16:D17"/>
    <mergeCell ref="E16:AA16"/>
    <mergeCell ref="AB16:AI17"/>
    <mergeCell ref="AJ16:AQ17"/>
    <mergeCell ref="AR16:AY17"/>
    <mergeCell ref="DD13:ED14"/>
    <mergeCell ref="E14:AA14"/>
    <mergeCell ref="A15:D15"/>
    <mergeCell ref="E15:AA15"/>
    <mergeCell ref="AB15:AI15"/>
    <mergeCell ref="AJ15:AQ15"/>
    <mergeCell ref="AR15:AY15"/>
    <mergeCell ref="AZ15:BG15"/>
    <mergeCell ref="BH15:BO15"/>
    <mergeCell ref="BP15:BW15"/>
    <mergeCell ref="BH13:BO14"/>
    <mergeCell ref="BP13:BW14"/>
    <mergeCell ref="BX13:CE14"/>
    <mergeCell ref="CF13:CM14"/>
    <mergeCell ref="CN13:CU14"/>
    <mergeCell ref="CV13:DC14"/>
    <mergeCell ref="CF12:CM12"/>
    <mergeCell ref="CN12:CU12"/>
    <mergeCell ref="CV12:DC12"/>
    <mergeCell ref="DD12:ED12"/>
    <mergeCell ref="A13:D14"/>
    <mergeCell ref="E13:AA13"/>
    <mergeCell ref="AB13:AI14"/>
    <mergeCell ref="AJ13:AQ14"/>
    <mergeCell ref="AR13:AY14"/>
    <mergeCell ref="AZ13:BG14"/>
    <mergeCell ref="DD11:ED11"/>
    <mergeCell ref="A12:D12"/>
    <mergeCell ref="E12:AA12"/>
    <mergeCell ref="AB12:AI12"/>
    <mergeCell ref="AJ12:AQ12"/>
    <mergeCell ref="AR12:AY12"/>
    <mergeCell ref="AZ12:BG12"/>
    <mergeCell ref="BH12:BO12"/>
    <mergeCell ref="BP12:BW12"/>
    <mergeCell ref="BX12:CE12"/>
    <mergeCell ref="BH11:BO11"/>
    <mergeCell ref="BP11:BW11"/>
    <mergeCell ref="BX11:CE11"/>
    <mergeCell ref="CF11:CM11"/>
    <mergeCell ref="CN11:CU11"/>
    <mergeCell ref="CV11:DC11"/>
    <mergeCell ref="BX9:CM9"/>
    <mergeCell ref="BX10:CE10"/>
    <mergeCell ref="CF10:CM10"/>
    <mergeCell ref="CV10:DC10"/>
    <mergeCell ref="A11:D11"/>
    <mergeCell ref="E11:AA11"/>
    <mergeCell ref="AB11:AI11"/>
    <mergeCell ref="AJ11:AQ11"/>
    <mergeCell ref="AR11:AY11"/>
    <mergeCell ref="AZ11:BG11"/>
    <mergeCell ref="A4:BO4"/>
    <mergeCell ref="BP4:ED4"/>
    <mergeCell ref="A5:ED5"/>
    <mergeCell ref="BH9:BO9"/>
    <mergeCell ref="BP9:BW9"/>
    <mergeCell ref="A8:D10"/>
    <mergeCell ref="E8:AA10"/>
    <mergeCell ref="AZ10:BG10"/>
    <mergeCell ref="BH10:BO10"/>
    <mergeCell ref="BP10:BW10"/>
    <mergeCell ref="AB8:BO8"/>
    <mergeCell ref="BP8:DC8"/>
    <mergeCell ref="DD8:ED10"/>
    <mergeCell ref="CN9:DC9"/>
    <mergeCell ref="AB10:AI10"/>
    <mergeCell ref="CN10:CU10"/>
    <mergeCell ref="AJ10:AQ10"/>
    <mergeCell ref="AR10:AY10"/>
    <mergeCell ref="AB9:AQ9"/>
    <mergeCell ref="AR9:BG9"/>
  </mergeCells>
  <printOptions/>
  <pageMargins left="0.7874015748031497" right="0.1968503937007874" top="0.3937007874015748" bottom="0" header="0" footer="0"/>
  <pageSetup fitToHeight="1" fitToWidth="1" horizontalDpi="600" verticalDpi="600" orientation="landscape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V4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140625" style="120" customWidth="1"/>
    <col min="2" max="2" width="33.140625" style="119" customWidth="1"/>
    <col min="3" max="4" width="6.00390625" style="119" customWidth="1"/>
    <col min="5" max="5" width="6.28125" style="119" customWidth="1"/>
    <col min="6" max="6" width="5.8515625" style="119" customWidth="1"/>
    <col min="7" max="8" width="5.7109375" style="119" customWidth="1"/>
    <col min="9" max="9" width="5.8515625" style="119" customWidth="1"/>
    <col min="10" max="13" width="5.421875" style="119" customWidth="1"/>
    <col min="14" max="14" width="5.57421875" style="119" customWidth="1"/>
    <col min="15" max="15" width="5.421875" style="119" customWidth="1"/>
    <col min="16" max="16" width="6.28125" style="119" customWidth="1"/>
    <col min="17" max="20" width="5.421875" style="119" customWidth="1"/>
    <col min="21" max="21" width="5.57421875" style="119" customWidth="1"/>
    <col min="22" max="23" width="5.421875" style="119" customWidth="1"/>
    <col min="24" max="24" width="6.140625" style="119" customWidth="1"/>
    <col min="25" max="25" width="5.7109375" style="119" customWidth="1"/>
    <col min="26" max="26" width="5.421875" style="119" customWidth="1"/>
    <col min="27" max="28" width="5.57421875" style="119" customWidth="1"/>
    <col min="29" max="29" width="5.421875" style="119" customWidth="1"/>
    <col min="30" max="32" width="5.57421875" style="119" customWidth="1"/>
    <col min="33" max="33" width="5.421875" style="119" customWidth="1"/>
    <col min="34" max="37" width="5.421875" style="123" customWidth="1"/>
    <col min="38" max="38" width="5.8515625" style="123" customWidth="1"/>
    <col min="39" max="39" width="5.421875" style="123" customWidth="1"/>
    <col min="40" max="40" width="5.140625" style="123" customWidth="1"/>
    <col min="41" max="41" width="5.7109375" style="123" customWidth="1"/>
    <col min="42" max="42" width="5.8515625" style="116" customWidth="1"/>
    <col min="43" max="43" width="5.421875" style="116" customWidth="1"/>
    <col min="44" max="44" width="4.421875" style="124" customWidth="1"/>
    <col min="45" max="48" width="9.140625" style="124" customWidth="1"/>
    <col min="49" max="16384" width="9.140625" style="125" customWidth="1"/>
  </cols>
  <sheetData>
    <row r="2" spans="1:43" ht="15">
      <c r="A2" s="118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AH2" s="120"/>
      <c r="AI2" s="120"/>
      <c r="AJ2" s="120"/>
      <c r="AK2" s="120"/>
      <c r="AL2" s="120"/>
      <c r="AM2" s="120"/>
      <c r="AN2" s="121"/>
      <c r="AO2" s="121"/>
      <c r="AP2" s="122" t="s">
        <v>134</v>
      </c>
      <c r="AQ2" s="122"/>
    </row>
    <row r="3" spans="1:43" ht="15">
      <c r="A3" s="118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AH3" s="120"/>
      <c r="AI3" s="120"/>
      <c r="AJ3" s="120"/>
      <c r="AK3" s="120"/>
      <c r="AL3" s="120"/>
      <c r="AM3" s="120"/>
      <c r="AN3" s="121"/>
      <c r="AO3" s="121"/>
      <c r="AP3" s="122" t="s">
        <v>0</v>
      </c>
      <c r="AQ3" s="122"/>
    </row>
    <row r="4" spans="1:43" ht="15">
      <c r="A4" s="118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AH4" s="120"/>
      <c r="AI4" s="120"/>
      <c r="AJ4" s="120"/>
      <c r="AK4" s="120"/>
      <c r="AL4" s="120"/>
      <c r="AM4" s="120"/>
      <c r="AN4" s="121"/>
      <c r="AO4" s="121"/>
      <c r="AP4" s="122" t="s">
        <v>1</v>
      </c>
      <c r="AQ4" s="122"/>
    </row>
    <row r="5" spans="1:43" ht="12.75">
      <c r="A5" s="118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P5" s="123"/>
      <c r="AQ5" s="123"/>
    </row>
    <row r="6" spans="1:33" ht="12.75">
      <c r="A6" s="11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8"/>
      <c r="AE6" s="128"/>
      <c r="AF6" s="120"/>
      <c r="AG6" s="120"/>
    </row>
    <row r="7" spans="1:43" ht="15.75">
      <c r="A7" s="467" t="s">
        <v>135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220"/>
    </row>
    <row r="8" spans="1:43" ht="23.25" customHeight="1">
      <c r="A8" s="468" t="s">
        <v>16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221"/>
    </row>
    <row r="9" spans="1:42" ht="18.75" customHeight="1">
      <c r="A9" s="360" t="s">
        <v>319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</row>
    <row r="10" spans="1:33" ht="18.75" customHeight="1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</row>
    <row r="11" spans="1:43" ht="12.75" customHeight="1">
      <c r="A11" s="357" t="s">
        <v>276</v>
      </c>
      <c r="B11" s="348" t="s">
        <v>3</v>
      </c>
      <c r="C11" s="471" t="s">
        <v>136</v>
      </c>
      <c r="D11" s="368" t="s">
        <v>137</v>
      </c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471"/>
      <c r="X11" s="472" t="s">
        <v>138</v>
      </c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471"/>
    </row>
    <row r="12" spans="1:43" ht="12.75" customHeight="1">
      <c r="A12" s="358"/>
      <c r="B12" s="349"/>
      <c r="C12" s="470"/>
      <c r="D12" s="369" t="s">
        <v>311</v>
      </c>
      <c r="E12" s="349"/>
      <c r="F12" s="349"/>
      <c r="G12" s="349"/>
      <c r="H12" s="349"/>
      <c r="I12" s="349"/>
      <c r="J12" s="349"/>
      <c r="K12" s="349"/>
      <c r="L12" s="349"/>
      <c r="M12" s="349"/>
      <c r="N12" s="349" t="s">
        <v>312</v>
      </c>
      <c r="O12" s="349"/>
      <c r="P12" s="349"/>
      <c r="Q12" s="349"/>
      <c r="R12" s="349"/>
      <c r="S12" s="349"/>
      <c r="T12" s="349"/>
      <c r="U12" s="349"/>
      <c r="V12" s="349"/>
      <c r="W12" s="470"/>
      <c r="X12" s="473" t="s">
        <v>311</v>
      </c>
      <c r="Y12" s="349"/>
      <c r="Z12" s="349"/>
      <c r="AA12" s="349"/>
      <c r="AB12" s="349"/>
      <c r="AC12" s="349"/>
      <c r="AD12" s="349"/>
      <c r="AE12" s="349"/>
      <c r="AF12" s="349"/>
      <c r="AG12" s="349"/>
      <c r="AH12" s="349" t="s">
        <v>312</v>
      </c>
      <c r="AI12" s="349"/>
      <c r="AJ12" s="349"/>
      <c r="AK12" s="349"/>
      <c r="AL12" s="349"/>
      <c r="AM12" s="349"/>
      <c r="AN12" s="349"/>
      <c r="AO12" s="349"/>
      <c r="AP12" s="349"/>
      <c r="AQ12" s="470"/>
    </row>
    <row r="13" spans="1:43" ht="12.75">
      <c r="A13" s="358"/>
      <c r="B13" s="349"/>
      <c r="C13" s="470"/>
      <c r="D13" s="219" t="s">
        <v>141</v>
      </c>
      <c r="E13" s="4" t="s">
        <v>144</v>
      </c>
      <c r="F13" s="4" t="s">
        <v>141</v>
      </c>
      <c r="G13" s="4" t="s">
        <v>144</v>
      </c>
      <c r="H13" s="4" t="s">
        <v>141</v>
      </c>
      <c r="I13" s="4" t="s">
        <v>144</v>
      </c>
      <c r="J13" s="4" t="s">
        <v>141</v>
      </c>
      <c r="K13" s="4" t="s">
        <v>144</v>
      </c>
      <c r="L13" s="4" t="s">
        <v>141</v>
      </c>
      <c r="M13" s="4" t="s">
        <v>144</v>
      </c>
      <c r="N13" s="4" t="s">
        <v>141</v>
      </c>
      <c r="O13" s="4" t="s">
        <v>144</v>
      </c>
      <c r="P13" s="4" t="s">
        <v>141</v>
      </c>
      <c r="Q13" s="4" t="s">
        <v>144</v>
      </c>
      <c r="R13" s="4" t="s">
        <v>141</v>
      </c>
      <c r="S13" s="4" t="s">
        <v>144</v>
      </c>
      <c r="T13" s="4" t="s">
        <v>141</v>
      </c>
      <c r="U13" s="4" t="s">
        <v>144</v>
      </c>
      <c r="V13" s="4" t="s">
        <v>141</v>
      </c>
      <c r="W13" s="192" t="s">
        <v>144</v>
      </c>
      <c r="X13" s="257" t="s">
        <v>141</v>
      </c>
      <c r="Y13" s="4" t="s">
        <v>144</v>
      </c>
      <c r="Z13" s="4" t="s">
        <v>141</v>
      </c>
      <c r="AA13" s="4" t="s">
        <v>144</v>
      </c>
      <c r="AB13" s="4" t="s">
        <v>141</v>
      </c>
      <c r="AC13" s="4" t="s">
        <v>144</v>
      </c>
      <c r="AD13" s="4" t="s">
        <v>141</v>
      </c>
      <c r="AE13" s="4" t="s">
        <v>144</v>
      </c>
      <c r="AF13" s="4" t="s">
        <v>141</v>
      </c>
      <c r="AG13" s="4" t="s">
        <v>144</v>
      </c>
      <c r="AH13" s="4" t="s">
        <v>141</v>
      </c>
      <c r="AI13" s="4" t="s">
        <v>144</v>
      </c>
      <c r="AJ13" s="4" t="s">
        <v>141</v>
      </c>
      <c r="AK13" s="4" t="s">
        <v>144</v>
      </c>
      <c r="AL13" s="4" t="s">
        <v>141</v>
      </c>
      <c r="AM13" s="4" t="s">
        <v>144</v>
      </c>
      <c r="AN13" s="4" t="s">
        <v>141</v>
      </c>
      <c r="AO13" s="4" t="s">
        <v>144</v>
      </c>
      <c r="AP13" s="4" t="s">
        <v>141</v>
      </c>
      <c r="AQ13" s="192" t="s">
        <v>144</v>
      </c>
    </row>
    <row r="14" spans="1:43" ht="25.5" customHeight="1" thickBot="1">
      <c r="A14" s="469"/>
      <c r="B14" s="466"/>
      <c r="C14" s="474"/>
      <c r="D14" s="465" t="s">
        <v>4</v>
      </c>
      <c r="E14" s="466"/>
      <c r="F14" s="466" t="s">
        <v>5</v>
      </c>
      <c r="G14" s="466"/>
      <c r="H14" s="466" t="s">
        <v>6</v>
      </c>
      <c r="I14" s="466"/>
      <c r="J14" s="466" t="s">
        <v>7</v>
      </c>
      <c r="K14" s="466"/>
      <c r="L14" s="466" t="s">
        <v>313</v>
      </c>
      <c r="M14" s="466"/>
      <c r="N14" s="475" t="s">
        <v>4</v>
      </c>
      <c r="O14" s="475"/>
      <c r="P14" s="475" t="s">
        <v>5</v>
      </c>
      <c r="Q14" s="475"/>
      <c r="R14" s="475" t="s">
        <v>6</v>
      </c>
      <c r="S14" s="475"/>
      <c r="T14" s="466" t="s">
        <v>7</v>
      </c>
      <c r="U14" s="466"/>
      <c r="V14" s="466" t="s">
        <v>313</v>
      </c>
      <c r="W14" s="474"/>
      <c r="X14" s="476" t="s">
        <v>4</v>
      </c>
      <c r="Y14" s="466"/>
      <c r="Z14" s="466" t="s">
        <v>5</v>
      </c>
      <c r="AA14" s="466"/>
      <c r="AB14" s="466" t="s">
        <v>6</v>
      </c>
      <c r="AC14" s="466"/>
      <c r="AD14" s="466" t="s">
        <v>7</v>
      </c>
      <c r="AE14" s="466"/>
      <c r="AF14" s="466" t="s">
        <v>313</v>
      </c>
      <c r="AG14" s="466"/>
      <c r="AH14" s="466" t="s">
        <v>4</v>
      </c>
      <c r="AI14" s="466"/>
      <c r="AJ14" s="466" t="s">
        <v>5</v>
      </c>
      <c r="AK14" s="466"/>
      <c r="AL14" s="466" t="s">
        <v>6</v>
      </c>
      <c r="AM14" s="466"/>
      <c r="AN14" s="466" t="s">
        <v>7</v>
      </c>
      <c r="AO14" s="466"/>
      <c r="AP14" s="466" t="s">
        <v>313</v>
      </c>
      <c r="AQ14" s="474"/>
    </row>
    <row r="15" spans="1:43" ht="13.5" thickBot="1">
      <c r="A15" s="285">
        <v>1</v>
      </c>
      <c r="B15" s="286">
        <v>2</v>
      </c>
      <c r="C15" s="287">
        <v>3</v>
      </c>
      <c r="D15" s="288">
        <v>4</v>
      </c>
      <c r="E15" s="286">
        <v>5</v>
      </c>
      <c r="F15" s="286">
        <v>6</v>
      </c>
      <c r="G15" s="286">
        <v>7</v>
      </c>
      <c r="H15" s="286">
        <v>8</v>
      </c>
      <c r="I15" s="286">
        <v>9</v>
      </c>
      <c r="J15" s="286">
        <v>10</v>
      </c>
      <c r="K15" s="286">
        <v>11</v>
      </c>
      <c r="L15" s="286">
        <v>12</v>
      </c>
      <c r="M15" s="286">
        <v>13</v>
      </c>
      <c r="N15" s="286">
        <v>14</v>
      </c>
      <c r="O15" s="286">
        <v>15</v>
      </c>
      <c r="P15" s="286">
        <v>16</v>
      </c>
      <c r="Q15" s="286">
        <v>17</v>
      </c>
      <c r="R15" s="286">
        <v>18</v>
      </c>
      <c r="S15" s="286">
        <v>19</v>
      </c>
      <c r="T15" s="286">
        <v>20</v>
      </c>
      <c r="U15" s="286">
        <v>21</v>
      </c>
      <c r="V15" s="286">
        <v>22</v>
      </c>
      <c r="W15" s="287">
        <v>23</v>
      </c>
      <c r="X15" s="289">
        <v>24</v>
      </c>
      <c r="Y15" s="286">
        <v>25</v>
      </c>
      <c r="Z15" s="286">
        <v>26</v>
      </c>
      <c r="AA15" s="286">
        <v>27</v>
      </c>
      <c r="AB15" s="286">
        <v>28</v>
      </c>
      <c r="AC15" s="286">
        <v>29</v>
      </c>
      <c r="AD15" s="286">
        <v>30</v>
      </c>
      <c r="AE15" s="286">
        <v>31</v>
      </c>
      <c r="AF15" s="290">
        <v>32</v>
      </c>
      <c r="AG15" s="290">
        <v>33</v>
      </c>
      <c r="AH15" s="290">
        <v>34</v>
      </c>
      <c r="AI15" s="290">
        <v>35</v>
      </c>
      <c r="AJ15" s="290">
        <v>36</v>
      </c>
      <c r="AK15" s="290">
        <v>37</v>
      </c>
      <c r="AL15" s="290">
        <v>38</v>
      </c>
      <c r="AM15" s="290">
        <v>39</v>
      </c>
      <c r="AN15" s="290">
        <v>40</v>
      </c>
      <c r="AO15" s="290">
        <v>41</v>
      </c>
      <c r="AP15" s="290">
        <v>42</v>
      </c>
      <c r="AQ15" s="291">
        <v>43</v>
      </c>
    </row>
    <row r="16" spans="1:43" ht="12.75">
      <c r="A16" s="218"/>
      <c r="B16" s="319" t="s">
        <v>139</v>
      </c>
      <c r="C16" s="321"/>
      <c r="D16" s="320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21"/>
      <c r="X16" s="322"/>
      <c r="Y16" s="319"/>
      <c r="Z16" s="319"/>
      <c r="AA16" s="319"/>
      <c r="AB16" s="319"/>
      <c r="AC16" s="319"/>
      <c r="AD16" s="319"/>
      <c r="AE16" s="319"/>
      <c r="AF16" s="319"/>
      <c r="AG16" s="319"/>
      <c r="AH16" s="332"/>
      <c r="AI16" s="332"/>
      <c r="AJ16" s="332"/>
      <c r="AK16" s="332"/>
      <c r="AL16" s="332"/>
      <c r="AM16" s="332"/>
      <c r="AN16" s="332"/>
      <c r="AO16" s="332"/>
      <c r="AP16" s="333"/>
      <c r="AQ16" s="334"/>
    </row>
    <row r="17" spans="1:43" ht="15.75" customHeight="1">
      <c r="A17" s="176"/>
      <c r="B17" s="129" t="s">
        <v>140</v>
      </c>
      <c r="C17" s="186" t="s">
        <v>141</v>
      </c>
      <c r="D17" s="276">
        <f>D34</f>
        <v>0</v>
      </c>
      <c r="E17" s="138">
        <f aca="true" t="shared" si="0" ref="E17:K17">E34</f>
        <v>0</v>
      </c>
      <c r="F17" s="138">
        <f t="shared" si="0"/>
        <v>0</v>
      </c>
      <c r="G17" s="138">
        <f t="shared" si="0"/>
        <v>0</v>
      </c>
      <c r="H17" s="138">
        <f t="shared" si="0"/>
        <v>0</v>
      </c>
      <c r="I17" s="138">
        <f t="shared" si="0"/>
        <v>0</v>
      </c>
      <c r="J17" s="138">
        <f t="shared" si="0"/>
        <v>0</v>
      </c>
      <c r="K17" s="138">
        <f t="shared" si="0"/>
        <v>0</v>
      </c>
      <c r="L17" s="146">
        <f>L34</f>
        <v>0</v>
      </c>
      <c r="M17" s="146">
        <f>M34</f>
        <v>0</v>
      </c>
      <c r="N17" s="138">
        <f>N34</f>
        <v>0</v>
      </c>
      <c r="O17" s="138">
        <f aca="true" t="shared" si="1" ref="O17:U17">O34</f>
        <v>0</v>
      </c>
      <c r="P17" s="138">
        <f t="shared" si="1"/>
        <v>0</v>
      </c>
      <c r="Q17" s="138">
        <f t="shared" si="1"/>
        <v>0</v>
      </c>
      <c r="R17" s="138">
        <f t="shared" si="1"/>
        <v>0</v>
      </c>
      <c r="S17" s="138">
        <f t="shared" si="1"/>
        <v>0</v>
      </c>
      <c r="T17" s="138">
        <f t="shared" si="1"/>
        <v>0</v>
      </c>
      <c r="U17" s="138">
        <f t="shared" si="1"/>
        <v>0</v>
      </c>
      <c r="V17" s="146">
        <f>V34</f>
        <v>0</v>
      </c>
      <c r="W17" s="193">
        <f>W34</f>
        <v>0</v>
      </c>
      <c r="X17" s="264">
        <f>X34</f>
        <v>0</v>
      </c>
      <c r="Y17" s="138">
        <f aca="true" t="shared" si="2" ref="Y17:AE17">Y34</f>
        <v>0</v>
      </c>
      <c r="Z17" s="138">
        <f t="shared" si="2"/>
        <v>0</v>
      </c>
      <c r="AA17" s="138">
        <f t="shared" si="2"/>
        <v>0</v>
      </c>
      <c r="AB17" s="138">
        <f t="shared" si="2"/>
        <v>0</v>
      </c>
      <c r="AC17" s="138">
        <f t="shared" si="2"/>
        <v>0</v>
      </c>
      <c r="AD17" s="138">
        <f t="shared" si="2"/>
        <v>0</v>
      </c>
      <c r="AE17" s="138">
        <f t="shared" si="2"/>
        <v>0</v>
      </c>
      <c r="AF17" s="146">
        <f>AF34</f>
        <v>0</v>
      </c>
      <c r="AG17" s="146">
        <f>AG34</f>
        <v>0</v>
      </c>
      <c r="AH17" s="138">
        <f>AH34</f>
        <v>0</v>
      </c>
      <c r="AI17" s="138">
        <f aca="true" t="shared" si="3" ref="AI17:AO17">AI34</f>
        <v>0</v>
      </c>
      <c r="AJ17" s="138">
        <f t="shared" si="3"/>
        <v>0</v>
      </c>
      <c r="AK17" s="138">
        <f t="shared" si="3"/>
        <v>0</v>
      </c>
      <c r="AL17" s="138">
        <f t="shared" si="3"/>
        <v>0</v>
      </c>
      <c r="AM17" s="138">
        <f t="shared" si="3"/>
        <v>0</v>
      </c>
      <c r="AN17" s="138">
        <f t="shared" si="3"/>
        <v>0</v>
      </c>
      <c r="AO17" s="138">
        <f t="shared" si="3"/>
        <v>0</v>
      </c>
      <c r="AP17" s="146">
        <f>AP34</f>
        <v>0</v>
      </c>
      <c r="AQ17" s="193">
        <f>AQ34</f>
        <v>0</v>
      </c>
    </row>
    <row r="18" spans="1:43" ht="15.75" customHeight="1">
      <c r="A18" s="176"/>
      <c r="B18" s="129" t="s">
        <v>142</v>
      </c>
      <c r="C18" s="186" t="s">
        <v>141</v>
      </c>
      <c r="D18" s="276">
        <f aca="true" t="shared" si="4" ref="D18:AQ18">D21+D35</f>
        <v>0</v>
      </c>
      <c r="E18" s="138">
        <f t="shared" si="4"/>
        <v>0</v>
      </c>
      <c r="F18" s="138">
        <f t="shared" si="4"/>
        <v>0</v>
      </c>
      <c r="G18" s="138">
        <f t="shared" si="4"/>
        <v>0</v>
      </c>
      <c r="H18" s="138">
        <f t="shared" si="4"/>
        <v>0</v>
      </c>
      <c r="I18" s="138">
        <f t="shared" si="4"/>
        <v>0</v>
      </c>
      <c r="J18" s="138">
        <f t="shared" si="4"/>
        <v>1.2</v>
      </c>
      <c r="K18" s="138">
        <f t="shared" si="4"/>
        <v>0</v>
      </c>
      <c r="L18" s="146">
        <f t="shared" si="4"/>
        <v>1.2</v>
      </c>
      <c r="M18" s="146">
        <f t="shared" si="4"/>
        <v>0</v>
      </c>
      <c r="N18" s="138">
        <f t="shared" si="4"/>
        <v>0</v>
      </c>
      <c r="O18" s="138">
        <f t="shared" si="4"/>
        <v>0</v>
      </c>
      <c r="P18" s="138">
        <f t="shared" si="4"/>
        <v>0</v>
      </c>
      <c r="Q18" s="138">
        <f t="shared" si="4"/>
        <v>0</v>
      </c>
      <c r="R18" s="138">
        <f t="shared" si="4"/>
        <v>0</v>
      </c>
      <c r="S18" s="138">
        <f t="shared" si="4"/>
        <v>0</v>
      </c>
      <c r="T18" s="138">
        <f t="shared" si="4"/>
        <v>0</v>
      </c>
      <c r="U18" s="138">
        <f t="shared" si="4"/>
        <v>0</v>
      </c>
      <c r="V18" s="146">
        <f t="shared" si="4"/>
        <v>0</v>
      </c>
      <c r="W18" s="193">
        <f t="shared" si="4"/>
        <v>0</v>
      </c>
      <c r="X18" s="264">
        <f t="shared" si="4"/>
        <v>0</v>
      </c>
      <c r="Y18" s="138">
        <f t="shared" si="4"/>
        <v>0</v>
      </c>
      <c r="Z18" s="138">
        <f t="shared" si="4"/>
        <v>0</v>
      </c>
      <c r="AA18" s="138">
        <f t="shared" si="4"/>
        <v>0</v>
      </c>
      <c r="AB18" s="138">
        <f t="shared" si="4"/>
        <v>0</v>
      </c>
      <c r="AC18" s="138">
        <f t="shared" si="4"/>
        <v>0</v>
      </c>
      <c r="AD18" s="138">
        <f t="shared" si="4"/>
        <v>1.2</v>
      </c>
      <c r="AE18" s="138">
        <f t="shared" si="4"/>
        <v>0</v>
      </c>
      <c r="AF18" s="146">
        <f t="shared" si="4"/>
        <v>1.2</v>
      </c>
      <c r="AG18" s="146">
        <f t="shared" si="4"/>
        <v>0</v>
      </c>
      <c r="AH18" s="138">
        <f t="shared" si="4"/>
        <v>0</v>
      </c>
      <c r="AI18" s="138">
        <f t="shared" si="4"/>
        <v>0</v>
      </c>
      <c r="AJ18" s="138">
        <f t="shared" si="4"/>
        <v>0</v>
      </c>
      <c r="AK18" s="138">
        <f t="shared" si="4"/>
        <v>0</v>
      </c>
      <c r="AL18" s="138">
        <f t="shared" si="4"/>
        <v>0</v>
      </c>
      <c r="AM18" s="138">
        <f t="shared" si="4"/>
        <v>0</v>
      </c>
      <c r="AN18" s="138">
        <f t="shared" si="4"/>
        <v>0</v>
      </c>
      <c r="AO18" s="138">
        <f t="shared" si="4"/>
        <v>0</v>
      </c>
      <c r="AP18" s="146">
        <f t="shared" si="4"/>
        <v>0</v>
      </c>
      <c r="AQ18" s="193">
        <f t="shared" si="4"/>
        <v>0</v>
      </c>
    </row>
    <row r="19" spans="1:43" ht="18" customHeight="1">
      <c r="A19" s="176"/>
      <c r="B19" s="129" t="s">
        <v>143</v>
      </c>
      <c r="C19" s="186" t="s">
        <v>144</v>
      </c>
      <c r="D19" s="276">
        <f aca="true" t="shared" si="5" ref="D19:AQ19">D22+D36</f>
        <v>0</v>
      </c>
      <c r="E19" s="138">
        <f t="shared" si="5"/>
        <v>0</v>
      </c>
      <c r="F19" s="138">
        <f t="shared" si="5"/>
        <v>0</v>
      </c>
      <c r="G19" s="138">
        <f t="shared" si="5"/>
        <v>0</v>
      </c>
      <c r="H19" s="138">
        <f t="shared" si="5"/>
        <v>0</v>
      </c>
      <c r="I19" s="138">
        <f t="shared" si="5"/>
        <v>0</v>
      </c>
      <c r="J19" s="138">
        <f t="shared" si="5"/>
        <v>0</v>
      </c>
      <c r="K19" s="138">
        <f t="shared" si="5"/>
        <v>0</v>
      </c>
      <c r="L19" s="146">
        <f t="shared" si="5"/>
        <v>0</v>
      </c>
      <c r="M19" s="146">
        <f t="shared" si="5"/>
        <v>0</v>
      </c>
      <c r="N19" s="138">
        <f t="shared" si="5"/>
        <v>0</v>
      </c>
      <c r="O19" s="138">
        <f t="shared" si="5"/>
        <v>0</v>
      </c>
      <c r="P19" s="138">
        <f t="shared" si="5"/>
        <v>0</v>
      </c>
      <c r="Q19" s="138">
        <f t="shared" si="5"/>
        <v>0</v>
      </c>
      <c r="R19" s="138">
        <f t="shared" si="5"/>
        <v>0</v>
      </c>
      <c r="S19" s="138">
        <f t="shared" si="5"/>
        <v>0</v>
      </c>
      <c r="T19" s="138">
        <f t="shared" si="5"/>
        <v>0</v>
      </c>
      <c r="U19" s="138">
        <f t="shared" si="5"/>
        <v>0</v>
      </c>
      <c r="V19" s="146">
        <f t="shared" si="5"/>
        <v>0</v>
      </c>
      <c r="W19" s="193">
        <f t="shared" si="5"/>
        <v>0</v>
      </c>
      <c r="X19" s="264">
        <f t="shared" si="5"/>
        <v>0</v>
      </c>
      <c r="Y19" s="138">
        <f t="shared" si="5"/>
        <v>0</v>
      </c>
      <c r="Z19" s="138">
        <f t="shared" si="5"/>
        <v>0</v>
      </c>
      <c r="AA19" s="138">
        <f t="shared" si="5"/>
        <v>0</v>
      </c>
      <c r="AB19" s="138">
        <f t="shared" si="5"/>
        <v>0</v>
      </c>
      <c r="AC19" s="138">
        <f t="shared" si="5"/>
        <v>0</v>
      </c>
      <c r="AD19" s="138">
        <f t="shared" si="5"/>
        <v>0</v>
      </c>
      <c r="AE19" s="138">
        <f t="shared" si="5"/>
        <v>0</v>
      </c>
      <c r="AF19" s="146">
        <f t="shared" si="5"/>
        <v>0</v>
      </c>
      <c r="AG19" s="146">
        <f t="shared" si="5"/>
        <v>0</v>
      </c>
      <c r="AH19" s="138">
        <f t="shared" si="5"/>
        <v>0</v>
      </c>
      <c r="AI19" s="138">
        <f t="shared" si="5"/>
        <v>0</v>
      </c>
      <c r="AJ19" s="138">
        <f t="shared" si="5"/>
        <v>0</v>
      </c>
      <c r="AK19" s="138">
        <f t="shared" si="5"/>
        <v>0</v>
      </c>
      <c r="AL19" s="138">
        <f t="shared" si="5"/>
        <v>0</v>
      </c>
      <c r="AM19" s="138">
        <f t="shared" si="5"/>
        <v>0</v>
      </c>
      <c r="AN19" s="138">
        <f t="shared" si="5"/>
        <v>0</v>
      </c>
      <c r="AO19" s="138">
        <f t="shared" si="5"/>
        <v>0</v>
      </c>
      <c r="AP19" s="146">
        <f t="shared" si="5"/>
        <v>0</v>
      </c>
      <c r="AQ19" s="193">
        <f t="shared" si="5"/>
        <v>0</v>
      </c>
    </row>
    <row r="20" spans="1:43" ht="29.25" customHeight="1">
      <c r="A20" s="194" t="s">
        <v>8</v>
      </c>
      <c r="B20" s="39" t="s">
        <v>9</v>
      </c>
      <c r="C20" s="171"/>
      <c r="D20" s="277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201"/>
      <c r="X20" s="265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201"/>
    </row>
    <row r="21" spans="1:43" ht="16.5" customHeight="1">
      <c r="A21" s="196"/>
      <c r="B21" s="129" t="s">
        <v>142</v>
      </c>
      <c r="C21" s="186" t="s">
        <v>141</v>
      </c>
      <c r="D21" s="278">
        <f>D24+D25</f>
        <v>0</v>
      </c>
      <c r="E21" s="278">
        <f aca="true" t="shared" si="6" ref="E21:AQ21">E24+E25</f>
        <v>0</v>
      </c>
      <c r="F21" s="278">
        <f t="shared" si="6"/>
        <v>0</v>
      </c>
      <c r="G21" s="278">
        <f t="shared" si="6"/>
        <v>0</v>
      </c>
      <c r="H21" s="278">
        <f>H24+H25</f>
        <v>0</v>
      </c>
      <c r="I21" s="278">
        <f t="shared" si="6"/>
        <v>0</v>
      </c>
      <c r="J21" s="278">
        <f>J24+J25</f>
        <v>1.2</v>
      </c>
      <c r="K21" s="278">
        <f t="shared" si="6"/>
        <v>0</v>
      </c>
      <c r="L21" s="278">
        <f t="shared" si="6"/>
        <v>1.2</v>
      </c>
      <c r="M21" s="278">
        <f t="shared" si="6"/>
        <v>0</v>
      </c>
      <c r="N21" s="278">
        <f t="shared" si="6"/>
        <v>0</v>
      </c>
      <c r="O21" s="278">
        <f t="shared" si="6"/>
        <v>0</v>
      </c>
      <c r="P21" s="278">
        <f t="shared" si="6"/>
        <v>0</v>
      </c>
      <c r="Q21" s="278">
        <f t="shared" si="6"/>
        <v>0</v>
      </c>
      <c r="R21" s="278">
        <f t="shared" si="6"/>
        <v>0</v>
      </c>
      <c r="S21" s="278">
        <f t="shared" si="6"/>
        <v>0</v>
      </c>
      <c r="T21" s="278">
        <f t="shared" si="6"/>
        <v>0</v>
      </c>
      <c r="U21" s="278">
        <f t="shared" si="6"/>
        <v>0</v>
      </c>
      <c r="V21" s="278">
        <f t="shared" si="6"/>
        <v>0</v>
      </c>
      <c r="W21" s="278">
        <f t="shared" si="6"/>
        <v>0</v>
      </c>
      <c r="X21" s="278">
        <f t="shared" si="6"/>
        <v>0</v>
      </c>
      <c r="Y21" s="278">
        <f t="shared" si="6"/>
        <v>0</v>
      </c>
      <c r="Z21" s="278">
        <f t="shared" si="6"/>
        <v>0</v>
      </c>
      <c r="AA21" s="278">
        <f t="shared" si="6"/>
        <v>0</v>
      </c>
      <c r="AB21" s="278">
        <f t="shared" si="6"/>
        <v>0</v>
      </c>
      <c r="AC21" s="278">
        <f t="shared" si="6"/>
        <v>0</v>
      </c>
      <c r="AD21" s="278">
        <f t="shared" si="6"/>
        <v>1.2</v>
      </c>
      <c r="AE21" s="278">
        <f t="shared" si="6"/>
        <v>0</v>
      </c>
      <c r="AF21" s="278">
        <f t="shared" si="6"/>
        <v>1.2</v>
      </c>
      <c r="AG21" s="278">
        <f t="shared" si="6"/>
        <v>0</v>
      </c>
      <c r="AH21" s="278">
        <f t="shared" si="6"/>
        <v>0</v>
      </c>
      <c r="AI21" s="278">
        <f t="shared" si="6"/>
        <v>0</v>
      </c>
      <c r="AJ21" s="278">
        <f t="shared" si="6"/>
        <v>0</v>
      </c>
      <c r="AK21" s="278">
        <f t="shared" si="6"/>
        <v>0</v>
      </c>
      <c r="AL21" s="278">
        <f t="shared" si="6"/>
        <v>0</v>
      </c>
      <c r="AM21" s="278">
        <f t="shared" si="6"/>
        <v>0</v>
      </c>
      <c r="AN21" s="278">
        <f t="shared" si="6"/>
        <v>0</v>
      </c>
      <c r="AO21" s="278">
        <f t="shared" si="6"/>
        <v>0</v>
      </c>
      <c r="AP21" s="278">
        <f t="shared" si="6"/>
        <v>0</v>
      </c>
      <c r="AQ21" s="335">
        <f t="shared" si="6"/>
        <v>0</v>
      </c>
    </row>
    <row r="22" spans="1:43" ht="16.5" customHeight="1">
      <c r="A22" s="196"/>
      <c r="B22" s="129" t="s">
        <v>143</v>
      </c>
      <c r="C22" s="186" t="s">
        <v>144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  <c r="V22" s="278">
        <v>0</v>
      </c>
      <c r="W22" s="278">
        <v>0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0</v>
      </c>
      <c r="AD22" s="278">
        <v>0</v>
      </c>
      <c r="AE22" s="278">
        <v>0</v>
      </c>
      <c r="AF22" s="278">
        <v>0</v>
      </c>
      <c r="AG22" s="278">
        <v>0</v>
      </c>
      <c r="AH22" s="278">
        <v>0</v>
      </c>
      <c r="AI22" s="278">
        <v>0</v>
      </c>
      <c r="AJ22" s="278">
        <v>0</v>
      </c>
      <c r="AK22" s="278">
        <v>0</v>
      </c>
      <c r="AL22" s="278">
        <v>0</v>
      </c>
      <c r="AM22" s="278">
        <v>0</v>
      </c>
      <c r="AN22" s="278">
        <v>0</v>
      </c>
      <c r="AO22" s="278">
        <v>0</v>
      </c>
      <c r="AP22" s="278">
        <v>0</v>
      </c>
      <c r="AQ22" s="335">
        <v>0</v>
      </c>
    </row>
    <row r="23" spans="1:43" ht="25.5">
      <c r="A23" s="197" t="s">
        <v>10</v>
      </c>
      <c r="B23" s="5" t="s">
        <v>11</v>
      </c>
      <c r="C23" s="263"/>
      <c r="D23" s="279">
        <f aca="true" t="shared" si="7" ref="D23:AQ23">SUM(D24:D25)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>SUM(H24:H25)</f>
        <v>0</v>
      </c>
      <c r="I23" s="7">
        <f t="shared" si="7"/>
        <v>0</v>
      </c>
      <c r="J23" s="7">
        <f t="shared" si="7"/>
        <v>1.2</v>
      </c>
      <c r="K23" s="7">
        <f t="shared" si="7"/>
        <v>0</v>
      </c>
      <c r="L23" s="7">
        <f t="shared" si="7"/>
        <v>1.2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0</v>
      </c>
      <c r="Q23" s="7">
        <f t="shared" si="7"/>
        <v>0</v>
      </c>
      <c r="R23" s="7">
        <f t="shared" si="7"/>
        <v>0</v>
      </c>
      <c r="S23" s="7">
        <f t="shared" si="7"/>
        <v>0</v>
      </c>
      <c r="T23" s="7">
        <f t="shared" si="7"/>
        <v>0</v>
      </c>
      <c r="U23" s="7">
        <f t="shared" si="7"/>
        <v>0</v>
      </c>
      <c r="V23" s="7">
        <f t="shared" si="7"/>
        <v>0</v>
      </c>
      <c r="W23" s="7">
        <f t="shared" si="7"/>
        <v>0</v>
      </c>
      <c r="X23" s="7">
        <f t="shared" si="7"/>
        <v>0</v>
      </c>
      <c r="Y23" s="7">
        <f t="shared" si="7"/>
        <v>0</v>
      </c>
      <c r="Z23" s="7">
        <f t="shared" si="7"/>
        <v>0</v>
      </c>
      <c r="AA23" s="7">
        <f t="shared" si="7"/>
        <v>0</v>
      </c>
      <c r="AB23" s="7">
        <f t="shared" si="7"/>
        <v>0</v>
      </c>
      <c r="AC23" s="7">
        <f t="shared" si="7"/>
        <v>0</v>
      </c>
      <c r="AD23" s="7">
        <f t="shared" si="7"/>
        <v>1.2</v>
      </c>
      <c r="AE23" s="7">
        <f t="shared" si="7"/>
        <v>0</v>
      </c>
      <c r="AF23" s="7">
        <f t="shared" si="7"/>
        <v>1.2</v>
      </c>
      <c r="AG23" s="7">
        <f t="shared" si="7"/>
        <v>0</v>
      </c>
      <c r="AH23" s="7">
        <f t="shared" si="7"/>
        <v>0</v>
      </c>
      <c r="AI23" s="7">
        <f t="shared" si="7"/>
        <v>0</v>
      </c>
      <c r="AJ23" s="7">
        <f t="shared" si="7"/>
        <v>0</v>
      </c>
      <c r="AK23" s="7">
        <f t="shared" si="7"/>
        <v>0</v>
      </c>
      <c r="AL23" s="7">
        <f t="shared" si="7"/>
        <v>0</v>
      </c>
      <c r="AM23" s="7">
        <f t="shared" si="7"/>
        <v>0</v>
      </c>
      <c r="AN23" s="7">
        <f t="shared" si="7"/>
        <v>0</v>
      </c>
      <c r="AO23" s="7">
        <f t="shared" si="7"/>
        <v>0</v>
      </c>
      <c r="AP23" s="7">
        <f t="shared" si="7"/>
        <v>0</v>
      </c>
      <c r="AQ23" s="260">
        <f t="shared" si="7"/>
        <v>0</v>
      </c>
    </row>
    <row r="24" spans="1:43" ht="45" customHeight="1">
      <c r="A24" s="231" t="s">
        <v>90</v>
      </c>
      <c r="B24" s="145" t="str">
        <f>'7.1'!B17</f>
        <v>Реконструкция 2КЛ-10 кВ от ПС "Новая" (ул.Строителей) до РП-5 (ул.Пионерская, 20Б)</v>
      </c>
      <c r="C24" s="152" t="s">
        <v>141</v>
      </c>
      <c r="D24" s="280"/>
      <c r="E24" s="24"/>
      <c r="F24" s="24"/>
      <c r="G24" s="24"/>
      <c r="H24" s="24"/>
      <c r="I24" s="24"/>
      <c r="J24" s="23">
        <v>0.85</v>
      </c>
      <c r="K24" s="23"/>
      <c r="L24" s="140">
        <f>D24+F24+H24+J24</f>
        <v>0.85</v>
      </c>
      <c r="M24" s="140">
        <f>E24+G24+I24+K24</f>
        <v>0</v>
      </c>
      <c r="N24" s="24"/>
      <c r="O24" s="24"/>
      <c r="P24" s="24"/>
      <c r="Q24" s="24"/>
      <c r="R24" s="24"/>
      <c r="S24" s="24"/>
      <c r="T24" s="24"/>
      <c r="U24" s="24"/>
      <c r="V24" s="140">
        <f>N24+P24+R24+T24</f>
        <v>0</v>
      </c>
      <c r="W24" s="199">
        <f>O24+Q24+S24+U24</f>
        <v>0</v>
      </c>
      <c r="X24" s="267"/>
      <c r="Y24" s="24"/>
      <c r="Z24" s="24"/>
      <c r="AA24" s="24"/>
      <c r="AB24" s="24"/>
      <c r="AC24" s="24"/>
      <c r="AD24" s="23">
        <v>0.85</v>
      </c>
      <c r="AE24" s="23"/>
      <c r="AF24" s="140">
        <f>X24+Z24+AB24+AD24</f>
        <v>0.85</v>
      </c>
      <c r="AG24" s="140">
        <f>Y24+AA24+AC24+AE24</f>
        <v>0</v>
      </c>
      <c r="AH24" s="24"/>
      <c r="AI24" s="24"/>
      <c r="AJ24" s="24"/>
      <c r="AK24" s="24"/>
      <c r="AL24" s="24"/>
      <c r="AM24" s="24"/>
      <c r="AN24" s="24"/>
      <c r="AO24" s="24"/>
      <c r="AP24" s="140">
        <f>AH24+AJ24+AL24+AN24</f>
        <v>0</v>
      </c>
      <c r="AQ24" s="199">
        <f>AI24+AK24+AM24+AO24</f>
        <v>0</v>
      </c>
    </row>
    <row r="25" spans="1:43" ht="43.5" customHeight="1">
      <c r="A25" s="231" t="s">
        <v>93</v>
      </c>
      <c r="B25" s="145" t="str">
        <f>'7.1'!B18</f>
        <v>Реконструкция 2КЛ-10 кВ  от ТП-78 (ул.Первомайская, 37А) до ТП-79 (ул.Строителей, 22А) </v>
      </c>
      <c r="C25" s="152" t="s">
        <v>141</v>
      </c>
      <c r="D25" s="280"/>
      <c r="E25" s="24"/>
      <c r="F25" s="24"/>
      <c r="G25" s="24"/>
      <c r="H25" s="24"/>
      <c r="I25" s="24"/>
      <c r="J25" s="23">
        <v>0.35</v>
      </c>
      <c r="K25" s="23"/>
      <c r="L25" s="140">
        <f>D25+F25+H25+J25</f>
        <v>0.35</v>
      </c>
      <c r="M25" s="140">
        <f>E25+G25+I25+K25</f>
        <v>0</v>
      </c>
      <c r="N25" s="24"/>
      <c r="O25" s="24"/>
      <c r="P25" s="24"/>
      <c r="Q25" s="24"/>
      <c r="R25" s="24"/>
      <c r="S25" s="24"/>
      <c r="T25" s="24"/>
      <c r="U25" s="24"/>
      <c r="V25" s="140">
        <f>N25+P25+R25+T25</f>
        <v>0</v>
      </c>
      <c r="W25" s="199">
        <f>O25+Q25+S25+U25</f>
        <v>0</v>
      </c>
      <c r="X25" s="267"/>
      <c r="Y25" s="24"/>
      <c r="Z25" s="24"/>
      <c r="AA25" s="24"/>
      <c r="AB25" s="24"/>
      <c r="AC25" s="24"/>
      <c r="AD25" s="23">
        <v>0.35</v>
      </c>
      <c r="AE25" s="23"/>
      <c r="AF25" s="140">
        <f>X25+Z25+AB25+AD25</f>
        <v>0.35</v>
      </c>
      <c r="AG25" s="140">
        <f>Y25+AA25+AC25+AE25</f>
        <v>0</v>
      </c>
      <c r="AH25" s="24"/>
      <c r="AI25" s="24"/>
      <c r="AJ25" s="24"/>
      <c r="AK25" s="24"/>
      <c r="AL25" s="24"/>
      <c r="AM25" s="24"/>
      <c r="AN25" s="24"/>
      <c r="AO25" s="24"/>
      <c r="AP25" s="140">
        <f>AH25+AJ25+AL25+AN25</f>
        <v>0</v>
      </c>
      <c r="AQ25" s="199">
        <f>AI25+AK25+AM25+AO25</f>
        <v>0</v>
      </c>
    </row>
    <row r="26" spans="1:43" ht="25.5">
      <c r="A26" s="197" t="s">
        <v>12</v>
      </c>
      <c r="B26" s="5" t="s">
        <v>259</v>
      </c>
      <c r="C26" s="263"/>
      <c r="D26" s="279">
        <f aca="true" t="shared" si="8" ref="D26:AQ26">SUM(D27:D28)</f>
        <v>0</v>
      </c>
      <c r="E26" s="7">
        <f t="shared" si="8"/>
        <v>0</v>
      </c>
      <c r="F26" s="7">
        <f t="shared" si="8"/>
        <v>0</v>
      </c>
      <c r="G26" s="7">
        <f t="shared" si="8"/>
        <v>0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0</v>
      </c>
      <c r="L26" s="7">
        <f t="shared" si="8"/>
        <v>0</v>
      </c>
      <c r="M26" s="7">
        <f t="shared" si="8"/>
        <v>0</v>
      </c>
      <c r="N26" s="7">
        <f t="shared" si="8"/>
        <v>0</v>
      </c>
      <c r="O26" s="7">
        <f t="shared" si="8"/>
        <v>0</v>
      </c>
      <c r="P26" s="7">
        <f t="shared" si="8"/>
        <v>0</v>
      </c>
      <c r="Q26" s="7">
        <f t="shared" si="8"/>
        <v>0</v>
      </c>
      <c r="R26" s="7">
        <f t="shared" si="8"/>
        <v>0</v>
      </c>
      <c r="S26" s="7">
        <f t="shared" si="8"/>
        <v>0</v>
      </c>
      <c r="T26" s="7">
        <f t="shared" si="8"/>
        <v>0</v>
      </c>
      <c r="U26" s="7">
        <f t="shared" si="8"/>
        <v>0</v>
      </c>
      <c r="V26" s="7">
        <f t="shared" si="8"/>
        <v>0</v>
      </c>
      <c r="W26" s="260">
        <f t="shared" si="8"/>
        <v>0</v>
      </c>
      <c r="X26" s="266">
        <f t="shared" si="8"/>
        <v>0</v>
      </c>
      <c r="Y26" s="7">
        <f t="shared" si="8"/>
        <v>0</v>
      </c>
      <c r="Z26" s="7">
        <f t="shared" si="8"/>
        <v>0</v>
      </c>
      <c r="AA26" s="7">
        <f t="shared" si="8"/>
        <v>0</v>
      </c>
      <c r="AB26" s="7">
        <f t="shared" si="8"/>
        <v>0</v>
      </c>
      <c r="AC26" s="7">
        <f t="shared" si="8"/>
        <v>0</v>
      </c>
      <c r="AD26" s="7">
        <f t="shared" si="8"/>
        <v>0</v>
      </c>
      <c r="AE26" s="7">
        <f t="shared" si="8"/>
        <v>0</v>
      </c>
      <c r="AF26" s="7">
        <f t="shared" si="8"/>
        <v>0</v>
      </c>
      <c r="AG26" s="7">
        <f t="shared" si="8"/>
        <v>0</v>
      </c>
      <c r="AH26" s="7">
        <f t="shared" si="8"/>
        <v>0</v>
      </c>
      <c r="AI26" s="7">
        <f t="shared" si="8"/>
        <v>0</v>
      </c>
      <c r="AJ26" s="7">
        <f t="shared" si="8"/>
        <v>0</v>
      </c>
      <c r="AK26" s="7">
        <f t="shared" si="8"/>
        <v>0</v>
      </c>
      <c r="AL26" s="7">
        <f t="shared" si="8"/>
        <v>0</v>
      </c>
      <c r="AM26" s="7">
        <f t="shared" si="8"/>
        <v>0</v>
      </c>
      <c r="AN26" s="7">
        <f t="shared" si="8"/>
        <v>0</v>
      </c>
      <c r="AO26" s="7">
        <f t="shared" si="8"/>
        <v>0</v>
      </c>
      <c r="AP26" s="7">
        <f t="shared" si="8"/>
        <v>0</v>
      </c>
      <c r="AQ26" s="260">
        <f t="shared" si="8"/>
        <v>0</v>
      </c>
    </row>
    <row r="27" spans="1:43" ht="84" customHeight="1">
      <c r="A27" s="86" t="s">
        <v>41</v>
      </c>
      <c r="B27" s="29" t="str">
        <f>'7.1'!B20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27" s="261"/>
      <c r="D27" s="280"/>
      <c r="E27" s="24"/>
      <c r="F27" s="24"/>
      <c r="G27" s="24"/>
      <c r="H27" s="24"/>
      <c r="I27" s="24"/>
      <c r="J27" s="23"/>
      <c r="K27" s="23"/>
      <c r="L27" s="140">
        <f>SUM(D27:J27)</f>
        <v>0</v>
      </c>
      <c r="M27" s="140">
        <f>SUM(E27:K27)</f>
        <v>0</v>
      </c>
      <c r="N27" s="24"/>
      <c r="O27" s="24"/>
      <c r="P27" s="24"/>
      <c r="Q27" s="24"/>
      <c r="R27" s="24"/>
      <c r="S27" s="24"/>
      <c r="T27" s="24"/>
      <c r="U27" s="24"/>
      <c r="V27" s="140">
        <f>SUM(N27:T27)</f>
        <v>0</v>
      </c>
      <c r="W27" s="199">
        <f>SUM(O27:U27)</f>
        <v>0</v>
      </c>
      <c r="X27" s="267"/>
      <c r="Y27" s="24"/>
      <c r="Z27" s="24"/>
      <c r="AA27" s="24"/>
      <c r="AB27" s="24"/>
      <c r="AC27" s="24"/>
      <c r="AD27" s="23"/>
      <c r="AE27" s="23"/>
      <c r="AF27" s="140">
        <f>SUM(X27:AD27)</f>
        <v>0</v>
      </c>
      <c r="AG27" s="140">
        <f>SUM(Y27:AE27)</f>
        <v>0</v>
      </c>
      <c r="AH27" s="24"/>
      <c r="AI27" s="24"/>
      <c r="AJ27" s="24"/>
      <c r="AK27" s="24"/>
      <c r="AL27" s="24"/>
      <c r="AM27" s="24"/>
      <c r="AN27" s="24"/>
      <c r="AO27" s="24"/>
      <c r="AP27" s="140">
        <f>SUM(AH27:AN27)</f>
        <v>0</v>
      </c>
      <c r="AQ27" s="199">
        <f>SUM(AI27:AO27)</f>
        <v>0</v>
      </c>
    </row>
    <row r="28" spans="1:43" ht="84" customHeight="1">
      <c r="A28" s="86" t="s">
        <v>39</v>
      </c>
      <c r="B28" s="29" t="str">
        <f>'7.1'!B21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28" s="261"/>
      <c r="D28" s="280"/>
      <c r="E28" s="24"/>
      <c r="F28" s="24"/>
      <c r="G28" s="24"/>
      <c r="H28" s="24"/>
      <c r="I28" s="24"/>
      <c r="J28" s="23"/>
      <c r="K28" s="23"/>
      <c r="L28" s="140">
        <f>SUM(D28:J28)</f>
        <v>0</v>
      </c>
      <c r="M28" s="140">
        <f>SUM(E28:K28)</f>
        <v>0</v>
      </c>
      <c r="N28" s="24"/>
      <c r="O28" s="24"/>
      <c r="P28" s="24"/>
      <c r="Q28" s="24"/>
      <c r="R28" s="24"/>
      <c r="S28" s="24"/>
      <c r="T28" s="24"/>
      <c r="U28" s="24"/>
      <c r="V28" s="140">
        <f>SUM(N28:T28)</f>
        <v>0</v>
      </c>
      <c r="W28" s="199">
        <f>SUM(O28:U28)</f>
        <v>0</v>
      </c>
      <c r="X28" s="267"/>
      <c r="Y28" s="24"/>
      <c r="Z28" s="24"/>
      <c r="AA28" s="24"/>
      <c r="AB28" s="24"/>
      <c r="AC28" s="24"/>
      <c r="AD28" s="23"/>
      <c r="AE28" s="23"/>
      <c r="AF28" s="140">
        <f>SUM(X28:AD28)</f>
        <v>0</v>
      </c>
      <c r="AG28" s="140">
        <f>SUM(Y28:AE28)</f>
        <v>0</v>
      </c>
      <c r="AH28" s="24"/>
      <c r="AI28" s="24"/>
      <c r="AJ28" s="24"/>
      <c r="AK28" s="24"/>
      <c r="AL28" s="24"/>
      <c r="AM28" s="24"/>
      <c r="AN28" s="24"/>
      <c r="AO28" s="24"/>
      <c r="AP28" s="140">
        <f>SUM(AH28:AN28)</f>
        <v>0</v>
      </c>
      <c r="AQ28" s="199">
        <f>SUM(AI28:AO28)</f>
        <v>0</v>
      </c>
    </row>
    <row r="29" spans="1:43" ht="30.75" customHeight="1">
      <c r="A29" s="197" t="s">
        <v>72</v>
      </c>
      <c r="B29" s="5" t="s">
        <v>267</v>
      </c>
      <c r="C29" s="263"/>
      <c r="D29" s="279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260">
        <v>0</v>
      </c>
      <c r="X29" s="266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260">
        <v>0</v>
      </c>
    </row>
    <row r="30" spans="1:43" ht="45" customHeight="1">
      <c r="A30" s="197" t="s">
        <v>111</v>
      </c>
      <c r="B30" s="5" t="s">
        <v>261</v>
      </c>
      <c r="C30" s="263"/>
      <c r="D30" s="279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260">
        <v>0</v>
      </c>
      <c r="X30" s="266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260">
        <v>0</v>
      </c>
    </row>
    <row r="31" spans="1:43" ht="12.75">
      <c r="A31" s="102" t="s">
        <v>118</v>
      </c>
      <c r="B31" s="133" t="s">
        <v>13</v>
      </c>
      <c r="C31" s="262"/>
      <c r="D31" s="10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71"/>
      <c r="X31" s="268"/>
      <c r="Y31" s="39"/>
      <c r="Z31" s="39"/>
      <c r="AA31" s="39"/>
      <c r="AB31" s="39"/>
      <c r="AC31" s="39"/>
      <c r="AD31" s="39"/>
      <c r="AE31" s="39"/>
      <c r="AF31" s="39"/>
      <c r="AG31" s="39"/>
      <c r="AH31" s="130"/>
      <c r="AI31" s="130"/>
      <c r="AJ31" s="130"/>
      <c r="AK31" s="130"/>
      <c r="AL31" s="130"/>
      <c r="AM31" s="130"/>
      <c r="AN31" s="130"/>
      <c r="AO31" s="130"/>
      <c r="AP31" s="258"/>
      <c r="AQ31" s="195"/>
    </row>
    <row r="32" spans="1:43" ht="29.25" customHeight="1">
      <c r="A32" s="102" t="s">
        <v>14</v>
      </c>
      <c r="B32" s="133" t="s">
        <v>11</v>
      </c>
      <c r="C32" s="262"/>
      <c r="D32" s="10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71"/>
      <c r="X32" s="268"/>
      <c r="Y32" s="39"/>
      <c r="Z32" s="39"/>
      <c r="AA32" s="39"/>
      <c r="AB32" s="39"/>
      <c r="AC32" s="39"/>
      <c r="AD32" s="39"/>
      <c r="AE32" s="39"/>
      <c r="AF32" s="39"/>
      <c r="AG32" s="39"/>
      <c r="AH32" s="130"/>
      <c r="AI32" s="130"/>
      <c r="AJ32" s="130"/>
      <c r="AK32" s="130"/>
      <c r="AL32" s="130"/>
      <c r="AM32" s="130"/>
      <c r="AN32" s="130"/>
      <c r="AO32" s="130"/>
      <c r="AP32" s="258"/>
      <c r="AQ32" s="195"/>
    </row>
    <row r="33" spans="1:43" ht="15" customHeight="1">
      <c r="A33" s="103" t="s">
        <v>23</v>
      </c>
      <c r="B33" s="131" t="s">
        <v>15</v>
      </c>
      <c r="C33" s="263"/>
      <c r="D33" s="279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72"/>
      <c r="X33" s="275"/>
      <c r="Y33" s="5"/>
      <c r="Z33" s="5"/>
      <c r="AA33" s="5"/>
      <c r="AB33" s="5"/>
      <c r="AC33" s="5"/>
      <c r="AD33" s="5"/>
      <c r="AE33" s="5"/>
      <c r="AF33" s="5"/>
      <c r="AG33" s="5"/>
      <c r="AH33" s="132"/>
      <c r="AI33" s="132"/>
      <c r="AJ33" s="132"/>
      <c r="AK33" s="132"/>
      <c r="AL33" s="132"/>
      <c r="AM33" s="132"/>
      <c r="AN33" s="132"/>
      <c r="AO33" s="132"/>
      <c r="AP33" s="259"/>
      <c r="AQ33" s="198"/>
    </row>
    <row r="34" spans="1:43" ht="13.5" hidden="1">
      <c r="A34" s="176"/>
      <c r="B34" s="129" t="s">
        <v>140</v>
      </c>
      <c r="C34" s="272" t="s">
        <v>141</v>
      </c>
      <c r="D34" s="281">
        <f>D43+D44</f>
        <v>0</v>
      </c>
      <c r="E34" s="139">
        <f aca="true" t="shared" si="9" ref="E34:AQ34">E43+E44</f>
        <v>0</v>
      </c>
      <c r="F34" s="139">
        <f t="shared" si="9"/>
        <v>0</v>
      </c>
      <c r="G34" s="139">
        <f t="shared" si="9"/>
        <v>0</v>
      </c>
      <c r="H34" s="139">
        <f t="shared" si="9"/>
        <v>0</v>
      </c>
      <c r="I34" s="139">
        <f t="shared" si="9"/>
        <v>0</v>
      </c>
      <c r="J34" s="139">
        <f t="shared" si="9"/>
        <v>0</v>
      </c>
      <c r="K34" s="139">
        <f t="shared" si="9"/>
        <v>0</v>
      </c>
      <c r="L34" s="139">
        <f t="shared" si="9"/>
        <v>0</v>
      </c>
      <c r="M34" s="139">
        <f t="shared" si="9"/>
        <v>0</v>
      </c>
      <c r="N34" s="139">
        <f t="shared" si="9"/>
        <v>0</v>
      </c>
      <c r="O34" s="139">
        <f t="shared" si="9"/>
        <v>0</v>
      </c>
      <c r="P34" s="139">
        <f t="shared" si="9"/>
        <v>0</v>
      </c>
      <c r="Q34" s="139">
        <f t="shared" si="9"/>
        <v>0</v>
      </c>
      <c r="R34" s="139">
        <f t="shared" si="9"/>
        <v>0</v>
      </c>
      <c r="S34" s="139">
        <f t="shared" si="9"/>
        <v>0</v>
      </c>
      <c r="T34" s="139">
        <f t="shared" si="9"/>
        <v>0</v>
      </c>
      <c r="U34" s="139">
        <f t="shared" si="9"/>
        <v>0</v>
      </c>
      <c r="V34" s="139">
        <f t="shared" si="9"/>
        <v>0</v>
      </c>
      <c r="W34" s="200">
        <f t="shared" si="9"/>
        <v>0</v>
      </c>
      <c r="X34" s="269">
        <f t="shared" si="9"/>
        <v>0</v>
      </c>
      <c r="Y34" s="139">
        <f t="shared" si="9"/>
        <v>0</v>
      </c>
      <c r="Z34" s="139">
        <f t="shared" si="9"/>
        <v>0</v>
      </c>
      <c r="AA34" s="139">
        <f t="shared" si="9"/>
        <v>0</v>
      </c>
      <c r="AB34" s="139">
        <f t="shared" si="9"/>
        <v>0</v>
      </c>
      <c r="AC34" s="139">
        <f t="shared" si="9"/>
        <v>0</v>
      </c>
      <c r="AD34" s="139">
        <f t="shared" si="9"/>
        <v>0</v>
      </c>
      <c r="AE34" s="139">
        <f t="shared" si="9"/>
        <v>0</v>
      </c>
      <c r="AF34" s="139">
        <f t="shared" si="9"/>
        <v>0</v>
      </c>
      <c r="AG34" s="139">
        <f t="shared" si="9"/>
        <v>0</v>
      </c>
      <c r="AH34" s="139">
        <f t="shared" si="9"/>
        <v>0</v>
      </c>
      <c r="AI34" s="139">
        <f t="shared" si="9"/>
        <v>0</v>
      </c>
      <c r="AJ34" s="139">
        <f t="shared" si="9"/>
        <v>0</v>
      </c>
      <c r="AK34" s="139">
        <f t="shared" si="9"/>
        <v>0</v>
      </c>
      <c r="AL34" s="139">
        <f t="shared" si="9"/>
        <v>0</v>
      </c>
      <c r="AM34" s="139">
        <f t="shared" si="9"/>
        <v>0</v>
      </c>
      <c r="AN34" s="139">
        <f t="shared" si="9"/>
        <v>0</v>
      </c>
      <c r="AO34" s="139">
        <f t="shared" si="9"/>
        <v>0</v>
      </c>
      <c r="AP34" s="139">
        <f t="shared" si="9"/>
        <v>0</v>
      </c>
      <c r="AQ34" s="200">
        <f t="shared" si="9"/>
        <v>0</v>
      </c>
    </row>
    <row r="35" spans="1:43" ht="13.5" hidden="1">
      <c r="A35" s="176"/>
      <c r="B35" s="129" t="s">
        <v>142</v>
      </c>
      <c r="C35" s="272" t="s">
        <v>141</v>
      </c>
      <c r="D35" s="281">
        <f>D37+D38+D39+D40</f>
        <v>0</v>
      </c>
      <c r="E35" s="139">
        <f aca="true" t="shared" si="10" ref="E35:AQ35">E37+E38+E39+E40</f>
        <v>0</v>
      </c>
      <c r="F35" s="139">
        <f t="shared" si="10"/>
        <v>0</v>
      </c>
      <c r="G35" s="139">
        <f t="shared" si="10"/>
        <v>0</v>
      </c>
      <c r="H35" s="139">
        <f t="shared" si="10"/>
        <v>0</v>
      </c>
      <c r="I35" s="139">
        <f t="shared" si="10"/>
        <v>0</v>
      </c>
      <c r="J35" s="139">
        <f t="shared" si="10"/>
        <v>0</v>
      </c>
      <c r="K35" s="139">
        <f t="shared" si="10"/>
        <v>0</v>
      </c>
      <c r="L35" s="139">
        <f t="shared" si="10"/>
        <v>0</v>
      </c>
      <c r="M35" s="139">
        <f t="shared" si="10"/>
        <v>0</v>
      </c>
      <c r="N35" s="139">
        <f t="shared" si="10"/>
        <v>0</v>
      </c>
      <c r="O35" s="139">
        <f t="shared" si="10"/>
        <v>0</v>
      </c>
      <c r="P35" s="139">
        <f t="shared" si="10"/>
        <v>0</v>
      </c>
      <c r="Q35" s="139">
        <f t="shared" si="10"/>
        <v>0</v>
      </c>
      <c r="R35" s="139">
        <f t="shared" si="10"/>
        <v>0</v>
      </c>
      <c r="S35" s="139">
        <f t="shared" si="10"/>
        <v>0</v>
      </c>
      <c r="T35" s="139">
        <f t="shared" si="10"/>
        <v>0</v>
      </c>
      <c r="U35" s="139">
        <f t="shared" si="10"/>
        <v>0</v>
      </c>
      <c r="V35" s="139">
        <f t="shared" si="10"/>
        <v>0</v>
      </c>
      <c r="W35" s="200">
        <f t="shared" si="10"/>
        <v>0</v>
      </c>
      <c r="X35" s="269">
        <f t="shared" si="10"/>
        <v>0</v>
      </c>
      <c r="Y35" s="139">
        <f t="shared" si="10"/>
        <v>0</v>
      </c>
      <c r="Z35" s="139">
        <f t="shared" si="10"/>
        <v>0</v>
      </c>
      <c r="AA35" s="139">
        <f t="shared" si="10"/>
        <v>0</v>
      </c>
      <c r="AB35" s="139">
        <f t="shared" si="10"/>
        <v>0</v>
      </c>
      <c r="AC35" s="139">
        <f t="shared" si="10"/>
        <v>0</v>
      </c>
      <c r="AD35" s="139">
        <f t="shared" si="10"/>
        <v>0</v>
      </c>
      <c r="AE35" s="139">
        <f t="shared" si="10"/>
        <v>0</v>
      </c>
      <c r="AF35" s="139">
        <f t="shared" si="10"/>
        <v>0</v>
      </c>
      <c r="AG35" s="139">
        <f t="shared" si="10"/>
        <v>0</v>
      </c>
      <c r="AH35" s="139">
        <f t="shared" si="10"/>
        <v>0</v>
      </c>
      <c r="AI35" s="139">
        <f t="shared" si="10"/>
        <v>0</v>
      </c>
      <c r="AJ35" s="139">
        <f t="shared" si="10"/>
        <v>0</v>
      </c>
      <c r="AK35" s="139">
        <f t="shared" si="10"/>
        <v>0</v>
      </c>
      <c r="AL35" s="139">
        <f t="shared" si="10"/>
        <v>0</v>
      </c>
      <c r="AM35" s="139">
        <f t="shared" si="10"/>
        <v>0</v>
      </c>
      <c r="AN35" s="139">
        <f t="shared" si="10"/>
        <v>0</v>
      </c>
      <c r="AO35" s="139">
        <f t="shared" si="10"/>
        <v>0</v>
      </c>
      <c r="AP35" s="139">
        <f t="shared" si="10"/>
        <v>0</v>
      </c>
      <c r="AQ35" s="200">
        <f t="shared" si="10"/>
        <v>0</v>
      </c>
    </row>
    <row r="36" spans="1:43" ht="14.25" hidden="1" thickBot="1">
      <c r="A36" s="153"/>
      <c r="B36" s="336" t="s">
        <v>143</v>
      </c>
      <c r="C36" s="337" t="s">
        <v>144</v>
      </c>
      <c r="D36" s="338">
        <f>D41+D42</f>
        <v>0</v>
      </c>
      <c r="E36" s="339">
        <f aca="true" t="shared" si="11" ref="E36:AQ36">E41+E42</f>
        <v>0</v>
      </c>
      <c r="F36" s="339">
        <f t="shared" si="11"/>
        <v>0</v>
      </c>
      <c r="G36" s="339">
        <f t="shared" si="11"/>
        <v>0</v>
      </c>
      <c r="H36" s="339">
        <f t="shared" si="11"/>
        <v>0</v>
      </c>
      <c r="I36" s="339">
        <f t="shared" si="11"/>
        <v>0</v>
      </c>
      <c r="J36" s="339">
        <f t="shared" si="11"/>
        <v>0</v>
      </c>
      <c r="K36" s="339">
        <f t="shared" si="11"/>
        <v>0</v>
      </c>
      <c r="L36" s="339">
        <f t="shared" si="11"/>
        <v>0</v>
      </c>
      <c r="M36" s="339">
        <f t="shared" si="11"/>
        <v>0</v>
      </c>
      <c r="N36" s="339">
        <f t="shared" si="11"/>
        <v>0</v>
      </c>
      <c r="O36" s="339">
        <f t="shared" si="11"/>
        <v>0</v>
      </c>
      <c r="P36" s="339">
        <f t="shared" si="11"/>
        <v>0</v>
      </c>
      <c r="Q36" s="339">
        <f t="shared" si="11"/>
        <v>0</v>
      </c>
      <c r="R36" s="339">
        <f t="shared" si="11"/>
        <v>0</v>
      </c>
      <c r="S36" s="339">
        <f t="shared" si="11"/>
        <v>0</v>
      </c>
      <c r="T36" s="339">
        <f t="shared" si="11"/>
        <v>0</v>
      </c>
      <c r="U36" s="339">
        <f t="shared" si="11"/>
        <v>0</v>
      </c>
      <c r="V36" s="339">
        <f t="shared" si="11"/>
        <v>0</v>
      </c>
      <c r="W36" s="340">
        <f t="shared" si="11"/>
        <v>0</v>
      </c>
      <c r="X36" s="341">
        <f t="shared" si="11"/>
        <v>0</v>
      </c>
      <c r="Y36" s="339">
        <f t="shared" si="11"/>
        <v>0</v>
      </c>
      <c r="Z36" s="339">
        <f t="shared" si="11"/>
        <v>0</v>
      </c>
      <c r="AA36" s="339">
        <f t="shared" si="11"/>
        <v>0</v>
      </c>
      <c r="AB36" s="339">
        <f t="shared" si="11"/>
        <v>0</v>
      </c>
      <c r="AC36" s="339">
        <f t="shared" si="11"/>
        <v>0</v>
      </c>
      <c r="AD36" s="339">
        <f t="shared" si="11"/>
        <v>0</v>
      </c>
      <c r="AE36" s="339">
        <f t="shared" si="11"/>
        <v>0</v>
      </c>
      <c r="AF36" s="339">
        <f t="shared" si="11"/>
        <v>0</v>
      </c>
      <c r="AG36" s="339">
        <f t="shared" si="11"/>
        <v>0</v>
      </c>
      <c r="AH36" s="339">
        <f t="shared" si="11"/>
        <v>0</v>
      </c>
      <c r="AI36" s="339">
        <f t="shared" si="11"/>
        <v>0</v>
      </c>
      <c r="AJ36" s="339">
        <f t="shared" si="11"/>
        <v>0</v>
      </c>
      <c r="AK36" s="339">
        <f t="shared" si="11"/>
        <v>0</v>
      </c>
      <c r="AL36" s="339">
        <f t="shared" si="11"/>
        <v>0</v>
      </c>
      <c r="AM36" s="339">
        <f t="shared" si="11"/>
        <v>0</v>
      </c>
      <c r="AN36" s="339">
        <f t="shared" si="11"/>
        <v>0</v>
      </c>
      <c r="AO36" s="339">
        <f t="shared" si="11"/>
        <v>0</v>
      </c>
      <c r="AP36" s="339">
        <f t="shared" si="11"/>
        <v>0</v>
      </c>
      <c r="AQ36" s="340">
        <f t="shared" si="11"/>
        <v>0</v>
      </c>
    </row>
    <row r="37" spans="1:48" ht="42" customHeight="1" hidden="1">
      <c r="A37" s="213" t="s">
        <v>24</v>
      </c>
      <c r="B37" s="324">
        <f>'7.1'!B31</f>
        <v>0</v>
      </c>
      <c r="C37" s="325" t="s">
        <v>141</v>
      </c>
      <c r="D37" s="326"/>
      <c r="E37" s="327"/>
      <c r="F37" s="327"/>
      <c r="G37" s="327"/>
      <c r="H37" s="327"/>
      <c r="I37" s="327"/>
      <c r="J37" s="327"/>
      <c r="K37" s="327"/>
      <c r="L37" s="328">
        <f>D37+F37+H37+J37</f>
        <v>0</v>
      </c>
      <c r="M37" s="328">
        <f>E37+G37+I37+K37</f>
        <v>0</v>
      </c>
      <c r="N37" s="327"/>
      <c r="O37" s="327"/>
      <c r="P37" s="327"/>
      <c r="Q37" s="327"/>
      <c r="R37" s="327"/>
      <c r="S37" s="327"/>
      <c r="T37" s="329"/>
      <c r="U37" s="329"/>
      <c r="V37" s="328">
        <f>N37+P37+R37+T37</f>
        <v>0</v>
      </c>
      <c r="W37" s="330">
        <f>O37+Q37+S37+U37</f>
        <v>0</v>
      </c>
      <c r="X37" s="331"/>
      <c r="Y37" s="329"/>
      <c r="Z37" s="327"/>
      <c r="AA37" s="327"/>
      <c r="AB37" s="327"/>
      <c r="AC37" s="327"/>
      <c r="AD37" s="329"/>
      <c r="AE37" s="329"/>
      <c r="AF37" s="328">
        <f>X37+Z37+AB37+AD37</f>
        <v>0</v>
      </c>
      <c r="AG37" s="328">
        <f>Y37+AA37+AC37+AE37</f>
        <v>0</v>
      </c>
      <c r="AH37" s="329"/>
      <c r="AI37" s="329"/>
      <c r="AJ37" s="329"/>
      <c r="AK37" s="329"/>
      <c r="AL37" s="329"/>
      <c r="AM37" s="329"/>
      <c r="AN37" s="329"/>
      <c r="AO37" s="329"/>
      <c r="AP37" s="328">
        <f>AH37+AJ37+AL37+AN37</f>
        <v>0</v>
      </c>
      <c r="AQ37" s="330">
        <f>AI37+AK37+AM37+AO37</f>
        <v>0</v>
      </c>
      <c r="AV37" s="58"/>
    </row>
    <row r="38" spans="1:48" ht="42" customHeight="1" hidden="1">
      <c r="A38" s="86" t="s">
        <v>25</v>
      </c>
      <c r="B38" s="29">
        <f>'7.1'!B32</f>
        <v>0</v>
      </c>
      <c r="C38" s="272" t="s">
        <v>141</v>
      </c>
      <c r="D38" s="282"/>
      <c r="E38" s="136"/>
      <c r="F38" s="136"/>
      <c r="G38" s="136"/>
      <c r="H38" s="136"/>
      <c r="I38" s="136"/>
      <c r="J38" s="136"/>
      <c r="K38" s="136"/>
      <c r="L38" s="140">
        <f aca="true" t="shared" si="12" ref="L38:L43">D38+F38+H38+J38</f>
        <v>0</v>
      </c>
      <c r="M38" s="140">
        <f aca="true" t="shared" si="13" ref="M38:M43">E38+G38+I38+K38</f>
        <v>0</v>
      </c>
      <c r="N38" s="136"/>
      <c r="O38" s="136"/>
      <c r="P38" s="136"/>
      <c r="Q38" s="136"/>
      <c r="R38" s="136"/>
      <c r="S38" s="136"/>
      <c r="T38" s="138"/>
      <c r="U38" s="138"/>
      <c r="V38" s="140">
        <f aca="true" t="shared" si="14" ref="V38:V43">N38+P38+R38+T38</f>
        <v>0</v>
      </c>
      <c r="W38" s="199">
        <f aca="true" t="shared" si="15" ref="W38:W43">O38+Q38+S38+U38</f>
        <v>0</v>
      </c>
      <c r="X38" s="264"/>
      <c r="Y38" s="138"/>
      <c r="Z38" s="136"/>
      <c r="AA38" s="136"/>
      <c r="AB38" s="136"/>
      <c r="AC38" s="136"/>
      <c r="AD38" s="138"/>
      <c r="AE38" s="138"/>
      <c r="AF38" s="140">
        <f aca="true" t="shared" si="16" ref="AF38:AF43">X38+Z38+AB38+AD38</f>
        <v>0</v>
      </c>
      <c r="AG38" s="140">
        <f aca="true" t="shared" si="17" ref="AG38:AG43">Y38+AA38+AC38+AE38</f>
        <v>0</v>
      </c>
      <c r="AH38" s="138"/>
      <c r="AI38" s="138"/>
      <c r="AJ38" s="138"/>
      <c r="AK38" s="138"/>
      <c r="AL38" s="138"/>
      <c r="AM38" s="138"/>
      <c r="AN38" s="138"/>
      <c r="AO38" s="138"/>
      <c r="AP38" s="140">
        <f aca="true" t="shared" si="18" ref="AP38:AP43">AH38+AJ38+AL38+AN38</f>
        <v>0</v>
      </c>
      <c r="AQ38" s="199">
        <f aca="true" t="shared" si="19" ref="AQ38:AQ43">AI38+AK38+AM38+AO38</f>
        <v>0</v>
      </c>
      <c r="AV38" s="58"/>
    </row>
    <row r="39" spans="1:48" ht="41.25" customHeight="1" hidden="1">
      <c r="A39" s="86" t="s">
        <v>26</v>
      </c>
      <c r="B39" s="29">
        <f>'7.1'!B33</f>
        <v>0</v>
      </c>
      <c r="C39" s="272"/>
      <c r="D39" s="282"/>
      <c r="E39" s="136"/>
      <c r="F39" s="136"/>
      <c r="G39" s="136"/>
      <c r="H39" s="136"/>
      <c r="I39" s="136"/>
      <c r="J39" s="136"/>
      <c r="K39" s="136"/>
      <c r="L39" s="140">
        <f t="shared" si="12"/>
        <v>0</v>
      </c>
      <c r="M39" s="140">
        <f t="shared" si="13"/>
        <v>0</v>
      </c>
      <c r="N39" s="136"/>
      <c r="O39" s="136"/>
      <c r="P39" s="136"/>
      <c r="Q39" s="136"/>
      <c r="R39" s="136"/>
      <c r="S39" s="136"/>
      <c r="T39" s="138"/>
      <c r="U39" s="138"/>
      <c r="V39" s="140">
        <f t="shared" si="14"/>
        <v>0</v>
      </c>
      <c r="W39" s="199">
        <f t="shared" si="15"/>
        <v>0</v>
      </c>
      <c r="X39" s="264"/>
      <c r="Y39" s="138"/>
      <c r="Z39" s="136"/>
      <c r="AA39" s="136"/>
      <c r="AB39" s="136"/>
      <c r="AC39" s="136"/>
      <c r="AD39" s="138"/>
      <c r="AE39" s="138"/>
      <c r="AF39" s="140">
        <f t="shared" si="16"/>
        <v>0</v>
      </c>
      <c r="AG39" s="140">
        <f t="shared" si="17"/>
        <v>0</v>
      </c>
      <c r="AH39" s="138"/>
      <c r="AI39" s="138"/>
      <c r="AJ39" s="138"/>
      <c r="AK39" s="138"/>
      <c r="AL39" s="138"/>
      <c r="AM39" s="138"/>
      <c r="AN39" s="138"/>
      <c r="AO39" s="138"/>
      <c r="AP39" s="140">
        <f t="shared" si="18"/>
        <v>0</v>
      </c>
      <c r="AQ39" s="199">
        <f t="shared" si="19"/>
        <v>0</v>
      </c>
      <c r="AV39" s="58"/>
    </row>
    <row r="40" spans="1:43" ht="42.75" customHeight="1" hidden="1">
      <c r="A40" s="86" t="s">
        <v>27</v>
      </c>
      <c r="B40" s="144">
        <f>'7.1'!B35</f>
        <v>0</v>
      </c>
      <c r="C40" s="273" t="s">
        <v>141</v>
      </c>
      <c r="D40" s="283"/>
      <c r="E40" s="137"/>
      <c r="F40" s="26"/>
      <c r="G40" s="26"/>
      <c r="H40" s="137"/>
      <c r="I40" s="137"/>
      <c r="J40" s="137"/>
      <c r="K40" s="137"/>
      <c r="L40" s="140">
        <f t="shared" si="12"/>
        <v>0</v>
      </c>
      <c r="M40" s="140">
        <f t="shared" si="13"/>
        <v>0</v>
      </c>
      <c r="N40" s="137"/>
      <c r="O40" s="137"/>
      <c r="P40" s="137"/>
      <c r="Q40" s="137"/>
      <c r="R40" s="137"/>
      <c r="S40" s="137"/>
      <c r="T40" s="137"/>
      <c r="U40" s="137"/>
      <c r="V40" s="140">
        <f t="shared" si="14"/>
        <v>0</v>
      </c>
      <c r="W40" s="199">
        <f t="shared" si="15"/>
        <v>0</v>
      </c>
      <c r="X40" s="270"/>
      <c r="Y40" s="137"/>
      <c r="Z40" s="137"/>
      <c r="AA40" s="137"/>
      <c r="AB40" s="137"/>
      <c r="AC40" s="137"/>
      <c r="AD40" s="137"/>
      <c r="AE40" s="137"/>
      <c r="AF40" s="140">
        <f t="shared" si="16"/>
        <v>0</v>
      </c>
      <c r="AG40" s="140">
        <f t="shared" si="17"/>
        <v>0</v>
      </c>
      <c r="AH40" s="137"/>
      <c r="AI40" s="137"/>
      <c r="AJ40" s="137"/>
      <c r="AK40" s="137"/>
      <c r="AL40" s="137"/>
      <c r="AM40" s="137"/>
      <c r="AN40" s="137"/>
      <c r="AO40" s="137"/>
      <c r="AP40" s="140">
        <f t="shared" si="18"/>
        <v>0</v>
      </c>
      <c r="AQ40" s="199">
        <f t="shared" si="19"/>
        <v>0</v>
      </c>
    </row>
    <row r="41" spans="1:43" ht="72" customHeight="1" hidden="1">
      <c r="A41" s="86" t="s">
        <v>45</v>
      </c>
      <c r="B41" s="31">
        <f>'7.1'!B29</f>
        <v>0</v>
      </c>
      <c r="C41" s="273" t="s">
        <v>144</v>
      </c>
      <c r="D41" s="280"/>
      <c r="E41" s="24"/>
      <c r="F41" s="24"/>
      <c r="G41" s="24"/>
      <c r="H41" s="24"/>
      <c r="I41" s="24"/>
      <c r="J41" s="24"/>
      <c r="K41" s="24"/>
      <c r="L41" s="140">
        <f t="shared" si="12"/>
        <v>0</v>
      </c>
      <c r="M41" s="140">
        <f t="shared" si="13"/>
        <v>0</v>
      </c>
      <c r="N41" s="24"/>
      <c r="O41" s="24"/>
      <c r="P41" s="24"/>
      <c r="Q41" s="24"/>
      <c r="R41" s="24"/>
      <c r="S41" s="24"/>
      <c r="T41" s="24"/>
      <c r="U41" s="24"/>
      <c r="V41" s="140">
        <f t="shared" si="14"/>
        <v>0</v>
      </c>
      <c r="W41" s="199">
        <f t="shared" si="15"/>
        <v>0</v>
      </c>
      <c r="X41" s="267"/>
      <c r="Y41" s="24"/>
      <c r="Z41" s="24"/>
      <c r="AA41" s="24"/>
      <c r="AB41" s="24"/>
      <c r="AC41" s="24"/>
      <c r="AD41" s="24"/>
      <c r="AE41" s="24"/>
      <c r="AF41" s="140">
        <f t="shared" si="16"/>
        <v>0</v>
      </c>
      <c r="AG41" s="140">
        <f t="shared" si="17"/>
        <v>0</v>
      </c>
      <c r="AH41" s="24"/>
      <c r="AI41" s="24"/>
      <c r="AJ41" s="24"/>
      <c r="AK41" s="24"/>
      <c r="AL41" s="24"/>
      <c r="AM41" s="24"/>
      <c r="AN41" s="24"/>
      <c r="AO41" s="24"/>
      <c r="AP41" s="140">
        <f t="shared" si="18"/>
        <v>0</v>
      </c>
      <c r="AQ41" s="199">
        <f t="shared" si="19"/>
        <v>0</v>
      </c>
    </row>
    <row r="42" spans="1:43" ht="30.75" customHeight="1" hidden="1">
      <c r="A42" s="86" t="s">
        <v>46</v>
      </c>
      <c r="B42" s="31"/>
      <c r="C42" s="273" t="s">
        <v>144</v>
      </c>
      <c r="D42" s="280"/>
      <c r="E42" s="24"/>
      <c r="F42" s="24"/>
      <c r="G42" s="24"/>
      <c r="H42" s="24"/>
      <c r="I42" s="24"/>
      <c r="J42" s="24"/>
      <c r="K42" s="24"/>
      <c r="L42" s="140">
        <f t="shared" si="12"/>
        <v>0</v>
      </c>
      <c r="M42" s="140">
        <f t="shared" si="13"/>
        <v>0</v>
      </c>
      <c r="N42" s="24"/>
      <c r="O42" s="24"/>
      <c r="P42" s="24"/>
      <c r="Q42" s="24"/>
      <c r="R42" s="24"/>
      <c r="S42" s="24"/>
      <c r="T42" s="24"/>
      <c r="U42" s="24"/>
      <c r="V42" s="140">
        <f t="shared" si="14"/>
        <v>0</v>
      </c>
      <c r="W42" s="199">
        <f t="shared" si="15"/>
        <v>0</v>
      </c>
      <c r="X42" s="267"/>
      <c r="Y42" s="24"/>
      <c r="Z42" s="24"/>
      <c r="AA42" s="24"/>
      <c r="AB42" s="24"/>
      <c r="AC42" s="24"/>
      <c r="AD42" s="24"/>
      <c r="AE42" s="24"/>
      <c r="AF42" s="140">
        <f t="shared" si="16"/>
        <v>0</v>
      </c>
      <c r="AG42" s="140">
        <f t="shared" si="17"/>
        <v>0</v>
      </c>
      <c r="AH42" s="24"/>
      <c r="AI42" s="24"/>
      <c r="AJ42" s="24"/>
      <c r="AK42" s="24"/>
      <c r="AL42" s="24"/>
      <c r="AM42" s="24"/>
      <c r="AN42" s="24"/>
      <c r="AO42" s="24"/>
      <c r="AP42" s="140">
        <f t="shared" si="18"/>
        <v>0</v>
      </c>
      <c r="AQ42" s="199">
        <f t="shared" si="19"/>
        <v>0</v>
      </c>
    </row>
    <row r="43" spans="1:43" ht="54" customHeight="1" hidden="1">
      <c r="A43" s="86" t="s">
        <v>274</v>
      </c>
      <c r="B43" s="31">
        <f>'7.1'!B34</f>
        <v>0</v>
      </c>
      <c r="C43" s="273" t="s">
        <v>141</v>
      </c>
      <c r="D43" s="280"/>
      <c r="E43" s="24"/>
      <c r="F43" s="24"/>
      <c r="G43" s="24"/>
      <c r="H43" s="24"/>
      <c r="I43" s="24"/>
      <c r="J43" s="24"/>
      <c r="K43" s="24"/>
      <c r="L43" s="140">
        <f t="shared" si="12"/>
        <v>0</v>
      </c>
      <c r="M43" s="140">
        <f t="shared" si="13"/>
        <v>0</v>
      </c>
      <c r="N43" s="24"/>
      <c r="O43" s="24"/>
      <c r="P43" s="24"/>
      <c r="Q43" s="24"/>
      <c r="R43" s="24"/>
      <c r="S43" s="24"/>
      <c r="T43" s="24"/>
      <c r="U43" s="24"/>
      <c r="V43" s="140">
        <f t="shared" si="14"/>
        <v>0</v>
      </c>
      <c r="W43" s="199">
        <f t="shared" si="15"/>
        <v>0</v>
      </c>
      <c r="X43" s="267"/>
      <c r="Y43" s="24"/>
      <c r="Z43" s="24"/>
      <c r="AA43" s="24"/>
      <c r="AB43" s="24"/>
      <c r="AC43" s="24"/>
      <c r="AD43" s="24"/>
      <c r="AE43" s="24"/>
      <c r="AF43" s="140">
        <f t="shared" si="16"/>
        <v>0</v>
      </c>
      <c r="AG43" s="140">
        <f t="shared" si="17"/>
        <v>0</v>
      </c>
      <c r="AH43" s="24"/>
      <c r="AI43" s="24"/>
      <c r="AJ43" s="24"/>
      <c r="AK43" s="24"/>
      <c r="AL43" s="24"/>
      <c r="AM43" s="24"/>
      <c r="AN43" s="24"/>
      <c r="AO43" s="24"/>
      <c r="AP43" s="140">
        <f t="shared" si="18"/>
        <v>0</v>
      </c>
      <c r="AQ43" s="199">
        <f t="shared" si="19"/>
        <v>0</v>
      </c>
    </row>
    <row r="44" spans="1:43" ht="42" customHeight="1" hidden="1" thickBot="1">
      <c r="A44" s="163" t="s">
        <v>273</v>
      </c>
      <c r="B44" s="202">
        <f>'7.1'!B36</f>
        <v>0</v>
      </c>
      <c r="C44" s="274" t="s">
        <v>141</v>
      </c>
      <c r="D44" s="284"/>
      <c r="E44" s="164"/>
      <c r="F44" s="164"/>
      <c r="G44" s="164"/>
      <c r="H44" s="164"/>
      <c r="I44" s="164"/>
      <c r="J44" s="164"/>
      <c r="K44" s="164"/>
      <c r="L44" s="203">
        <f>D44+F44+H44+J44</f>
        <v>0</v>
      </c>
      <c r="M44" s="203">
        <f>E44+G44+I44+K44</f>
        <v>0</v>
      </c>
      <c r="N44" s="204"/>
      <c r="O44" s="204"/>
      <c r="P44" s="204"/>
      <c r="Q44" s="204"/>
      <c r="R44" s="204"/>
      <c r="S44" s="204"/>
      <c r="T44" s="204"/>
      <c r="U44" s="204"/>
      <c r="V44" s="203">
        <f>N44+P44+R44+T44</f>
        <v>0</v>
      </c>
      <c r="W44" s="205">
        <f>O44+Q44+S44+U44</f>
        <v>0</v>
      </c>
      <c r="X44" s="271"/>
      <c r="Y44" s="164"/>
      <c r="Z44" s="164"/>
      <c r="AA44" s="164"/>
      <c r="AB44" s="164"/>
      <c r="AC44" s="164"/>
      <c r="AD44" s="164"/>
      <c r="AE44" s="164"/>
      <c r="AF44" s="203">
        <f>X44+Z44+AB44+AD44</f>
        <v>0</v>
      </c>
      <c r="AG44" s="203">
        <f>Y44+AA44+AC44+AE44</f>
        <v>0</v>
      </c>
      <c r="AH44" s="164"/>
      <c r="AI44" s="164"/>
      <c r="AJ44" s="164"/>
      <c r="AK44" s="164"/>
      <c r="AL44" s="164"/>
      <c r="AM44" s="164"/>
      <c r="AN44" s="164"/>
      <c r="AO44" s="164"/>
      <c r="AP44" s="203">
        <f>AH44+AJ44+AL44+AN44</f>
        <v>0</v>
      </c>
      <c r="AQ44" s="205">
        <f>AI44+AK44+AM44+AO44</f>
        <v>0</v>
      </c>
    </row>
    <row r="45" spans="1:43" ht="12.75">
      <c r="A45" s="16"/>
      <c r="B45" s="134"/>
      <c r="C45" s="127"/>
      <c r="D45" s="44"/>
      <c r="E45" s="44"/>
      <c r="F45" s="59"/>
      <c r="G45" s="59"/>
      <c r="H45" s="19"/>
      <c r="I45" s="19"/>
      <c r="J45" s="19"/>
      <c r="K45" s="19"/>
      <c r="L45" s="19"/>
      <c r="M45" s="19"/>
      <c r="N45" s="19"/>
      <c r="O45" s="19"/>
      <c r="P45" s="59"/>
      <c r="Q45" s="59"/>
      <c r="R45" s="19"/>
      <c r="S45" s="19"/>
      <c r="T45" s="19"/>
      <c r="U45" s="19"/>
      <c r="V45" s="19"/>
      <c r="W45" s="19"/>
      <c r="X45" s="44"/>
      <c r="Y45" s="44"/>
      <c r="Z45" s="19"/>
      <c r="AA45" s="19"/>
      <c r="AB45" s="19"/>
      <c r="AC45" s="19"/>
      <c r="AD45" s="19"/>
      <c r="AE45" s="19"/>
      <c r="AF45" s="19"/>
      <c r="AG45" s="19"/>
      <c r="AH45" s="135"/>
      <c r="AI45" s="135"/>
      <c r="AJ45" s="135"/>
      <c r="AK45" s="135"/>
      <c r="AL45" s="135"/>
      <c r="AM45" s="135"/>
      <c r="AN45" s="135"/>
      <c r="AO45" s="135"/>
      <c r="AP45" s="19"/>
      <c r="AQ45" s="19"/>
    </row>
    <row r="46" spans="1:43" ht="12.75">
      <c r="A46" s="16"/>
      <c r="B46" s="134"/>
      <c r="C46" s="127"/>
      <c r="D46" s="44"/>
      <c r="E46" s="44"/>
      <c r="F46" s="59"/>
      <c r="G46" s="59"/>
      <c r="H46" s="19"/>
      <c r="I46" s="19"/>
      <c r="J46" s="19"/>
      <c r="K46" s="19"/>
      <c r="L46" s="19"/>
      <c r="M46" s="19"/>
      <c r="N46" s="19"/>
      <c r="O46" s="19"/>
      <c r="P46" s="59"/>
      <c r="Q46" s="59"/>
      <c r="R46" s="19"/>
      <c r="S46" s="19"/>
      <c r="T46" s="19"/>
      <c r="U46" s="19"/>
      <c r="V46" s="19"/>
      <c r="W46" s="19"/>
      <c r="X46" s="44"/>
      <c r="Y46" s="44"/>
      <c r="Z46" s="19"/>
      <c r="AA46" s="19"/>
      <c r="AB46" s="19"/>
      <c r="AC46" s="19"/>
      <c r="AD46" s="19"/>
      <c r="AE46" s="19"/>
      <c r="AF46" s="19"/>
      <c r="AG46" s="19"/>
      <c r="AH46" s="135"/>
      <c r="AI46" s="135"/>
      <c r="AJ46" s="135"/>
      <c r="AK46" s="135"/>
      <c r="AL46" s="135"/>
      <c r="AM46" s="135"/>
      <c r="AN46" s="135"/>
      <c r="AO46" s="135"/>
      <c r="AP46" s="19"/>
      <c r="AQ46" s="19"/>
    </row>
    <row r="47" spans="2:23" ht="12.75">
      <c r="B47" s="142"/>
      <c r="C47" s="142"/>
      <c r="D47" s="142"/>
      <c r="E47" s="142"/>
      <c r="F47" s="81"/>
      <c r="G47" s="81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2"/>
      <c r="U47" s="82"/>
      <c r="V47" s="79"/>
      <c r="W47" s="79"/>
    </row>
    <row r="48" ht="15" customHeight="1"/>
  </sheetData>
  <sheetProtection/>
  <mergeCells count="32">
    <mergeCell ref="AL14:AM14"/>
    <mergeCell ref="AH12:AQ12"/>
    <mergeCell ref="Z14:AA14"/>
    <mergeCell ref="P14:Q14"/>
    <mergeCell ref="A9:AP9"/>
    <mergeCell ref="AN14:AO14"/>
    <mergeCell ref="AP14:AQ14"/>
    <mergeCell ref="AB14:AC14"/>
    <mergeCell ref="AD14:AE14"/>
    <mergeCell ref="AF14:AG14"/>
    <mergeCell ref="AH14:AI14"/>
    <mergeCell ref="AJ14:AK14"/>
    <mergeCell ref="N12:W12"/>
    <mergeCell ref="D11:W11"/>
    <mergeCell ref="X11:AQ11"/>
    <mergeCell ref="X12:AG12"/>
    <mergeCell ref="C11:C14"/>
    <mergeCell ref="R14:S14"/>
    <mergeCell ref="T14:U14"/>
    <mergeCell ref="V14:W14"/>
    <mergeCell ref="X14:Y14"/>
    <mergeCell ref="N14:O14"/>
    <mergeCell ref="D14:E14"/>
    <mergeCell ref="F14:G14"/>
    <mergeCell ref="H14:I14"/>
    <mergeCell ref="J14:K14"/>
    <mergeCell ref="L14:M14"/>
    <mergeCell ref="A7:AP7"/>
    <mergeCell ref="A8:AP8"/>
    <mergeCell ref="A11:A14"/>
    <mergeCell ref="B11:B14"/>
    <mergeCell ref="D12:M12"/>
  </mergeCells>
  <printOptions/>
  <pageMargins left="0.2362204724409449" right="0.1968503937007874" top="0.15748031496062992" bottom="0.14" header="0.19" footer="0.14"/>
  <pageSetup fitToHeight="4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0.28125" style="302" customWidth="1"/>
    <col min="2" max="2" width="61.140625" style="303" customWidth="1"/>
    <col min="3" max="3" width="12.421875" style="302" customWidth="1"/>
    <col min="4" max="4" width="12.8515625" style="302" customWidth="1"/>
    <col min="5" max="5" width="11.8515625" style="302" customWidth="1"/>
    <col min="6" max="6" width="12.28125" style="302" customWidth="1"/>
    <col min="7" max="7" width="14.8515625" style="302" customWidth="1"/>
    <col min="8" max="8" width="14.7109375" style="302" customWidth="1"/>
    <col min="9" max="9" width="14.28125" style="299" customWidth="1"/>
    <col min="10" max="10" width="26.7109375" style="299" customWidth="1"/>
    <col min="11" max="11" width="10.28125" style="299" customWidth="1"/>
    <col min="12" max="12" width="60.421875" style="299" customWidth="1"/>
    <col min="13" max="13" width="10.28125" style="299" customWidth="1"/>
    <col min="14" max="14" width="14.8515625" style="299" customWidth="1"/>
    <col min="15" max="16384" width="9.140625" style="299" customWidth="1"/>
  </cols>
  <sheetData>
    <row r="1" spans="1:10" ht="26.25" customHeight="1">
      <c r="A1" s="297"/>
      <c r="B1" s="298"/>
      <c r="C1" s="297"/>
      <c r="D1" s="297"/>
      <c r="E1" s="297"/>
      <c r="F1" s="297"/>
      <c r="G1" s="297"/>
      <c r="H1" s="297"/>
      <c r="J1" s="347" t="s">
        <v>279</v>
      </c>
    </row>
    <row r="2" spans="1:10" ht="20.25">
      <c r="A2" s="297"/>
      <c r="B2" s="298"/>
      <c r="C2" s="297"/>
      <c r="D2" s="297"/>
      <c r="E2" s="297"/>
      <c r="F2" s="297"/>
      <c r="G2" s="297"/>
      <c r="H2" s="297"/>
      <c r="I2" s="347"/>
      <c r="J2" s="347"/>
    </row>
    <row r="3" spans="1:9" ht="20.25">
      <c r="A3" s="297"/>
      <c r="B3" s="298"/>
      <c r="C3" s="297"/>
      <c r="D3" s="297"/>
      <c r="E3" s="297"/>
      <c r="F3" s="297"/>
      <c r="G3" s="297"/>
      <c r="H3" s="297"/>
      <c r="I3" s="300"/>
    </row>
    <row r="4" spans="1:13" ht="39" customHeight="1">
      <c r="A4" s="478" t="s">
        <v>317</v>
      </c>
      <c r="B4" s="478"/>
      <c r="C4" s="478"/>
      <c r="D4" s="478"/>
      <c r="E4" s="478"/>
      <c r="F4" s="478"/>
      <c r="G4" s="478"/>
      <c r="H4" s="478"/>
      <c r="I4" s="478"/>
      <c r="J4" s="478"/>
      <c r="K4" s="301"/>
      <c r="L4" s="301"/>
      <c r="M4" s="301"/>
    </row>
    <row r="5" ht="15" customHeight="1">
      <c r="I5" s="304"/>
    </row>
    <row r="6" ht="15.75" hidden="1">
      <c r="I6" s="304"/>
    </row>
    <row r="7" spans="1:10" ht="15.75">
      <c r="A7" s="477" t="s">
        <v>2</v>
      </c>
      <c r="B7" s="477" t="s">
        <v>280</v>
      </c>
      <c r="C7" s="477" t="s">
        <v>281</v>
      </c>
      <c r="D7" s="477"/>
      <c r="E7" s="477"/>
      <c r="F7" s="477"/>
      <c r="G7" s="479" t="s">
        <v>282</v>
      </c>
      <c r="H7" s="479" t="s">
        <v>277</v>
      </c>
      <c r="I7" s="477" t="s">
        <v>283</v>
      </c>
      <c r="J7" s="477" t="s">
        <v>278</v>
      </c>
    </row>
    <row r="8" spans="1:10" ht="15.75">
      <c r="A8" s="477"/>
      <c r="B8" s="477"/>
      <c r="C8" s="477" t="s">
        <v>17</v>
      </c>
      <c r="D8" s="477"/>
      <c r="E8" s="477" t="s">
        <v>18</v>
      </c>
      <c r="F8" s="477"/>
      <c r="G8" s="479"/>
      <c r="H8" s="479"/>
      <c r="I8" s="477"/>
      <c r="J8" s="477"/>
    </row>
    <row r="9" spans="1:14" ht="31.5">
      <c r="A9" s="477"/>
      <c r="B9" s="477"/>
      <c r="C9" s="306" t="s">
        <v>284</v>
      </c>
      <c r="D9" s="306" t="s">
        <v>285</v>
      </c>
      <c r="E9" s="306" t="s">
        <v>284</v>
      </c>
      <c r="F9" s="306" t="s">
        <v>285</v>
      </c>
      <c r="G9" s="479"/>
      <c r="H9" s="479"/>
      <c r="I9" s="477"/>
      <c r="J9" s="477"/>
      <c r="L9"/>
      <c r="M9"/>
      <c r="N9"/>
    </row>
    <row r="10" spans="1:14" ht="15.75">
      <c r="A10" s="305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7</v>
      </c>
      <c r="H10" s="305">
        <v>8</v>
      </c>
      <c r="I10" s="305">
        <v>9</v>
      </c>
      <c r="J10" s="307">
        <v>10</v>
      </c>
      <c r="L10"/>
      <c r="M10"/>
      <c r="N10"/>
    </row>
    <row r="11" spans="1:10" ht="31.5">
      <c r="A11" s="308">
        <v>1</v>
      </c>
      <c r="B11" s="343" t="str">
        <f>'[1]7.1'!B23</f>
        <v>Реконструкция 2КЛ-10 кВ от ПС "Новая" (ул.Строителей) до РП-5 (ул.Пионерская, 20Б)</v>
      </c>
      <c r="C11" s="309" t="s">
        <v>298</v>
      </c>
      <c r="D11" s="309" t="s">
        <v>302</v>
      </c>
      <c r="E11" s="309" t="s">
        <v>298</v>
      </c>
      <c r="F11" s="309" t="s">
        <v>302</v>
      </c>
      <c r="G11" s="313">
        <v>0.4</v>
      </c>
      <c r="H11" s="313">
        <v>0.4</v>
      </c>
      <c r="I11" s="310"/>
      <c r="J11" s="311"/>
    </row>
    <row r="12" spans="1:14" ht="16.5" customHeight="1">
      <c r="A12" s="305"/>
      <c r="B12" s="317" t="s">
        <v>286</v>
      </c>
      <c r="C12" s="312" t="s">
        <v>298</v>
      </c>
      <c r="D12" s="312" t="s">
        <v>299</v>
      </c>
      <c r="E12" s="312" t="s">
        <v>298</v>
      </c>
      <c r="F12" s="312" t="s">
        <v>299</v>
      </c>
      <c r="G12" s="314">
        <v>1</v>
      </c>
      <c r="H12" s="314">
        <v>1</v>
      </c>
      <c r="I12" s="310" t="s">
        <v>287</v>
      </c>
      <c r="J12" s="311"/>
      <c r="L12"/>
      <c r="M12"/>
      <c r="N12"/>
    </row>
    <row r="13" spans="1:14" ht="15.75">
      <c r="A13" s="305"/>
      <c r="B13" s="317" t="s">
        <v>170</v>
      </c>
      <c r="C13" s="312" t="s">
        <v>298</v>
      </c>
      <c r="D13" s="312" t="s">
        <v>299</v>
      </c>
      <c r="E13" s="312" t="s">
        <v>298</v>
      </c>
      <c r="F13" s="312" t="s">
        <v>299</v>
      </c>
      <c r="G13" s="314">
        <v>1</v>
      </c>
      <c r="H13" s="314">
        <v>1</v>
      </c>
      <c r="I13" s="310" t="s">
        <v>287</v>
      </c>
      <c r="J13" s="311"/>
      <c r="L13"/>
      <c r="M13"/>
      <c r="N13"/>
    </row>
    <row r="14" spans="1:14" ht="15.75">
      <c r="A14" s="305"/>
      <c r="B14" s="317" t="s">
        <v>289</v>
      </c>
      <c r="C14" s="312" t="s">
        <v>300</v>
      </c>
      <c r="D14" s="312" t="s">
        <v>301</v>
      </c>
      <c r="E14" s="312" t="s">
        <v>300</v>
      </c>
      <c r="F14" s="312" t="s">
        <v>301</v>
      </c>
      <c r="G14" s="314">
        <v>0</v>
      </c>
      <c r="H14" s="314">
        <v>0</v>
      </c>
      <c r="I14" s="310" t="s">
        <v>287</v>
      </c>
      <c r="J14" s="311"/>
      <c r="L14"/>
      <c r="M14"/>
      <c r="N14"/>
    </row>
    <row r="15" spans="1:14" ht="15.75">
      <c r="A15" s="305"/>
      <c r="B15" s="317" t="s">
        <v>288</v>
      </c>
      <c r="C15" s="312" t="s">
        <v>302</v>
      </c>
      <c r="D15" s="312" t="s">
        <v>302</v>
      </c>
      <c r="E15" s="312" t="s">
        <v>302</v>
      </c>
      <c r="F15" s="312" t="s">
        <v>302</v>
      </c>
      <c r="G15" s="314">
        <v>0</v>
      </c>
      <c r="H15" s="314">
        <v>0</v>
      </c>
      <c r="I15" s="310" t="s">
        <v>287</v>
      </c>
      <c r="J15" s="311"/>
      <c r="L15"/>
      <c r="M15"/>
      <c r="N15"/>
    </row>
    <row r="16" spans="1:14" ht="31.5">
      <c r="A16" s="308">
        <v>2</v>
      </c>
      <c r="B16" s="316" t="str">
        <f>'[1]7.1'!B24</f>
        <v>Реконструкция 2КЛ-10 кВ  от ТП-78 (ул.Первомайская, 37А) до ТП-79 (ул.Строителей, 22А) </v>
      </c>
      <c r="C16" s="309" t="s">
        <v>298</v>
      </c>
      <c r="D16" s="309" t="s">
        <v>301</v>
      </c>
      <c r="E16" s="309" t="s">
        <v>298</v>
      </c>
      <c r="F16" s="309" t="s">
        <v>301</v>
      </c>
      <c r="G16" s="313">
        <v>0.9</v>
      </c>
      <c r="H16" s="313">
        <v>0.9</v>
      </c>
      <c r="I16" s="310"/>
      <c r="J16" s="311"/>
      <c r="L16"/>
      <c r="M16"/>
      <c r="N16"/>
    </row>
    <row r="17" spans="1:14" ht="15.75">
      <c r="A17" s="305"/>
      <c r="B17" s="317" t="s">
        <v>286</v>
      </c>
      <c r="C17" s="312" t="s">
        <v>298</v>
      </c>
      <c r="D17" s="312" t="s">
        <v>299</v>
      </c>
      <c r="E17" s="312" t="s">
        <v>298</v>
      </c>
      <c r="F17" s="312" t="s">
        <v>299</v>
      </c>
      <c r="G17" s="314">
        <v>1</v>
      </c>
      <c r="H17" s="314">
        <v>1</v>
      </c>
      <c r="I17" s="310" t="s">
        <v>287</v>
      </c>
      <c r="J17" s="311"/>
      <c r="L17"/>
      <c r="M17"/>
      <c r="N17"/>
    </row>
    <row r="18" spans="1:14" ht="15.75">
      <c r="A18" s="305"/>
      <c r="B18" s="317" t="s">
        <v>170</v>
      </c>
      <c r="C18" s="312" t="s">
        <v>298</v>
      </c>
      <c r="D18" s="312" t="s">
        <v>299</v>
      </c>
      <c r="E18" s="312" t="s">
        <v>298</v>
      </c>
      <c r="F18" s="312" t="s">
        <v>299</v>
      </c>
      <c r="G18" s="314">
        <v>1</v>
      </c>
      <c r="H18" s="314">
        <v>1</v>
      </c>
      <c r="I18" s="310" t="s">
        <v>287</v>
      </c>
      <c r="J18" s="311"/>
      <c r="L18"/>
      <c r="M18"/>
      <c r="N18"/>
    </row>
    <row r="19" spans="1:14" ht="15.75">
      <c r="A19" s="305"/>
      <c r="B19" s="317" t="s">
        <v>289</v>
      </c>
      <c r="C19" s="312" t="s">
        <v>300</v>
      </c>
      <c r="D19" s="312" t="s">
        <v>314</v>
      </c>
      <c r="E19" s="312" t="s">
        <v>300</v>
      </c>
      <c r="F19" s="312" t="s">
        <v>314</v>
      </c>
      <c r="G19" s="314">
        <v>0.9</v>
      </c>
      <c r="H19" s="314">
        <v>0.9</v>
      </c>
      <c r="I19" s="310" t="s">
        <v>287</v>
      </c>
      <c r="J19" s="311"/>
      <c r="L19"/>
      <c r="M19"/>
      <c r="N19"/>
    </row>
    <row r="20" spans="1:14" ht="15.75">
      <c r="A20" s="305"/>
      <c r="B20" s="317" t="s">
        <v>288</v>
      </c>
      <c r="C20" s="312" t="s">
        <v>301</v>
      </c>
      <c r="D20" s="312" t="s">
        <v>301</v>
      </c>
      <c r="E20" s="312" t="s">
        <v>301</v>
      </c>
      <c r="F20" s="312" t="s">
        <v>301</v>
      </c>
      <c r="G20" s="314">
        <v>0</v>
      </c>
      <c r="H20" s="314">
        <v>0</v>
      </c>
      <c r="I20" s="310" t="s">
        <v>287</v>
      </c>
      <c r="J20" s="311"/>
      <c r="L20"/>
      <c r="M20"/>
      <c r="N20"/>
    </row>
    <row r="21" spans="1:14" ht="63">
      <c r="A21" s="308">
        <v>3</v>
      </c>
      <c r="B21" s="343" t="str">
        <f>'[1]7.1'!B26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21" s="309" t="s">
        <v>298</v>
      </c>
      <c r="D21" s="309" t="s">
        <v>303</v>
      </c>
      <c r="E21" s="309" t="s">
        <v>298</v>
      </c>
      <c r="F21" s="309" t="s">
        <v>303</v>
      </c>
      <c r="G21" s="313">
        <v>0.1</v>
      </c>
      <c r="H21" s="313">
        <v>0.1</v>
      </c>
      <c r="I21" s="310"/>
      <c r="J21" s="311"/>
      <c r="L21"/>
      <c r="M21"/>
      <c r="N21"/>
    </row>
    <row r="22" spans="1:14" ht="15.75">
      <c r="A22" s="305"/>
      <c r="B22" s="317" t="s">
        <v>286</v>
      </c>
      <c r="C22" s="312" t="s">
        <v>298</v>
      </c>
      <c r="D22" s="312" t="s">
        <v>299</v>
      </c>
      <c r="E22" s="312" t="s">
        <v>298</v>
      </c>
      <c r="F22" s="312" t="s">
        <v>299</v>
      </c>
      <c r="G22" s="314">
        <v>1</v>
      </c>
      <c r="H22" s="315">
        <v>1</v>
      </c>
      <c r="I22" s="310" t="s">
        <v>287</v>
      </c>
      <c r="J22" s="311"/>
      <c r="L22"/>
      <c r="M22"/>
      <c r="N22"/>
    </row>
    <row r="23" spans="1:14" ht="15.75">
      <c r="A23" s="305"/>
      <c r="B23" s="317" t="s">
        <v>170</v>
      </c>
      <c r="C23" s="312" t="s">
        <v>298</v>
      </c>
      <c r="D23" s="312" t="s">
        <v>300</v>
      </c>
      <c r="E23" s="312" t="s">
        <v>298</v>
      </c>
      <c r="F23" s="312" t="s">
        <v>300</v>
      </c>
      <c r="G23" s="314">
        <v>0</v>
      </c>
      <c r="H23" s="315">
        <v>0</v>
      </c>
      <c r="I23" s="310" t="s">
        <v>287</v>
      </c>
      <c r="J23" s="311"/>
      <c r="L23"/>
      <c r="M23"/>
      <c r="N23"/>
    </row>
    <row r="24" spans="1:14" ht="15.75">
      <c r="A24" s="305"/>
      <c r="B24" s="317" t="s">
        <v>289</v>
      </c>
      <c r="C24" s="312" t="s">
        <v>300</v>
      </c>
      <c r="D24" s="312" t="s">
        <v>301</v>
      </c>
      <c r="E24" s="312" t="s">
        <v>300</v>
      </c>
      <c r="F24" s="312" t="s">
        <v>301</v>
      </c>
      <c r="G24" s="314">
        <v>0</v>
      </c>
      <c r="H24" s="315">
        <v>0</v>
      </c>
      <c r="I24" s="310" t="s">
        <v>287</v>
      </c>
      <c r="J24" s="311"/>
      <c r="L24"/>
      <c r="M24"/>
      <c r="N24"/>
    </row>
    <row r="25" spans="1:14" ht="15.75">
      <c r="A25" s="305"/>
      <c r="B25" s="317" t="s">
        <v>288</v>
      </c>
      <c r="C25" s="312" t="s">
        <v>302</v>
      </c>
      <c r="D25" s="312" t="s">
        <v>303</v>
      </c>
      <c r="E25" s="312" t="s">
        <v>302</v>
      </c>
      <c r="F25" s="312" t="s">
        <v>303</v>
      </c>
      <c r="G25" s="314">
        <v>0</v>
      </c>
      <c r="H25" s="315">
        <v>0</v>
      </c>
      <c r="I25" s="310" t="s">
        <v>287</v>
      </c>
      <c r="J25" s="311"/>
      <c r="L25"/>
      <c r="M25"/>
      <c r="N25"/>
    </row>
    <row r="26" spans="1:14" ht="63">
      <c r="A26" s="308">
        <v>4</v>
      </c>
      <c r="B26" s="344" t="str">
        <f>'[1]7.1'!B27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26" s="309" t="s">
        <v>298</v>
      </c>
      <c r="D26" s="309" t="s">
        <v>303</v>
      </c>
      <c r="E26" s="309" t="s">
        <v>298</v>
      </c>
      <c r="F26" s="309" t="s">
        <v>303</v>
      </c>
      <c r="G26" s="313">
        <v>0.1</v>
      </c>
      <c r="H26" s="313">
        <v>0.1</v>
      </c>
      <c r="I26" s="310"/>
      <c r="J26" s="311"/>
      <c r="L26"/>
      <c r="M26"/>
      <c r="N26"/>
    </row>
    <row r="27" spans="1:14" ht="15.75">
      <c r="A27" s="305"/>
      <c r="B27" s="317" t="s">
        <v>286</v>
      </c>
      <c r="C27" s="312" t="s">
        <v>298</v>
      </c>
      <c r="D27" s="312" t="s">
        <v>299</v>
      </c>
      <c r="E27" s="312" t="s">
        <v>298</v>
      </c>
      <c r="F27" s="312" t="s">
        <v>299</v>
      </c>
      <c r="G27" s="314">
        <v>1</v>
      </c>
      <c r="H27" s="314">
        <v>1</v>
      </c>
      <c r="I27" s="310" t="s">
        <v>287</v>
      </c>
      <c r="J27" s="311"/>
      <c r="L27"/>
      <c r="M27"/>
      <c r="N27"/>
    </row>
    <row r="28" spans="1:14" ht="15.75">
      <c r="A28" s="305"/>
      <c r="B28" s="317" t="s">
        <v>170</v>
      </c>
      <c r="C28" s="312" t="s">
        <v>298</v>
      </c>
      <c r="D28" s="312" t="s">
        <v>300</v>
      </c>
      <c r="E28" s="312" t="s">
        <v>298</v>
      </c>
      <c r="F28" s="312" t="s">
        <v>300</v>
      </c>
      <c r="G28" s="314">
        <v>0</v>
      </c>
      <c r="H28" s="315">
        <v>0</v>
      </c>
      <c r="I28" s="310" t="s">
        <v>287</v>
      </c>
      <c r="J28" s="311"/>
      <c r="L28"/>
      <c r="M28"/>
      <c r="N28"/>
    </row>
    <row r="29" spans="1:14" ht="15.75">
      <c r="A29" s="305"/>
      <c r="B29" s="317" t="s">
        <v>289</v>
      </c>
      <c r="C29" s="312" t="s">
        <v>300</v>
      </c>
      <c r="D29" s="312" t="s">
        <v>301</v>
      </c>
      <c r="E29" s="312" t="s">
        <v>300</v>
      </c>
      <c r="F29" s="312" t="s">
        <v>301</v>
      </c>
      <c r="G29" s="314">
        <v>0</v>
      </c>
      <c r="H29" s="315">
        <v>0</v>
      </c>
      <c r="I29" s="310" t="s">
        <v>287</v>
      </c>
      <c r="J29" s="311"/>
      <c r="L29"/>
      <c r="M29"/>
      <c r="N29"/>
    </row>
    <row r="30" spans="1:14" ht="15.75">
      <c r="A30" s="305"/>
      <c r="B30" s="317" t="s">
        <v>288</v>
      </c>
      <c r="C30" s="312" t="s">
        <v>302</v>
      </c>
      <c r="D30" s="312" t="s">
        <v>303</v>
      </c>
      <c r="E30" s="312" t="s">
        <v>302</v>
      </c>
      <c r="F30" s="312" t="s">
        <v>303</v>
      </c>
      <c r="G30" s="314">
        <v>0</v>
      </c>
      <c r="H30" s="315">
        <v>0</v>
      </c>
      <c r="I30" s="310" t="s">
        <v>287</v>
      </c>
      <c r="J30" s="311"/>
      <c r="L30"/>
      <c r="M30"/>
      <c r="N30"/>
    </row>
    <row r="32" spans="1:17" s="57" customFormat="1" ht="14.25" customHeight="1">
      <c r="A32" s="79"/>
      <c r="B32" s="142"/>
      <c r="C32" s="142"/>
      <c r="D32" s="142"/>
      <c r="E32" s="81"/>
      <c r="F32" s="80"/>
      <c r="G32" s="84"/>
      <c r="H32" s="80"/>
      <c r="I32" s="80"/>
      <c r="J32" s="80"/>
      <c r="K32" s="80"/>
      <c r="L32" s="82"/>
      <c r="M32" s="79"/>
      <c r="N32" s="79"/>
      <c r="O32" s="80"/>
      <c r="P32" s="80"/>
      <c r="Q32" s="80"/>
    </row>
    <row r="33" spans="10:12" ht="15.75">
      <c r="J33" s="342"/>
      <c r="K33" s="342"/>
      <c r="L33" s="342"/>
    </row>
  </sheetData>
  <sheetProtection/>
  <mergeCells count="10">
    <mergeCell ref="I7:I9"/>
    <mergeCell ref="J7:J9"/>
    <mergeCell ref="C8:D8"/>
    <mergeCell ref="E8:F8"/>
    <mergeCell ref="A4:J4"/>
    <mergeCell ref="A7:A9"/>
    <mergeCell ref="B7:B9"/>
    <mergeCell ref="C7:F7"/>
    <mergeCell ref="G7:G9"/>
    <mergeCell ref="H7:H9"/>
  </mergeCells>
  <printOptions/>
  <pageMargins left="0.7874015748031497" right="0.3937007874015748" top="0.3937007874015748" bottom="0.3937007874015748" header="0" footer="0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I25" sqref="H25:I26"/>
    </sheetView>
  </sheetViews>
  <sheetFormatPr defaultColWidth="9.140625" defaultRowHeight="12.75"/>
  <cols>
    <col min="1" max="1" width="5.00390625" style="0" customWidth="1"/>
    <col min="2" max="2" width="69.8515625" style="0" customWidth="1"/>
    <col min="3" max="3" width="15.28125" style="0" customWidth="1"/>
  </cols>
  <sheetData>
    <row r="1" ht="14.25">
      <c r="C1" s="60" t="s">
        <v>145</v>
      </c>
    </row>
    <row r="2" ht="14.25">
      <c r="C2" s="60" t="s">
        <v>146</v>
      </c>
    </row>
    <row r="3" ht="14.25">
      <c r="A3" s="61"/>
    </row>
    <row r="4" ht="15">
      <c r="B4" s="62" t="s">
        <v>147</v>
      </c>
    </row>
    <row r="5" ht="15">
      <c r="B5" s="62" t="s">
        <v>148</v>
      </c>
    </row>
    <row r="6" ht="15">
      <c r="B6" s="62" t="s">
        <v>319</v>
      </c>
    </row>
    <row r="7" ht="15.75" thickBot="1">
      <c r="B7" s="62"/>
    </row>
    <row r="8" spans="1:3" ht="27.75" customHeight="1">
      <c r="A8" s="207" t="s">
        <v>149</v>
      </c>
      <c r="B8" s="480" t="s">
        <v>151</v>
      </c>
      <c r="C8" s="480" t="s">
        <v>152</v>
      </c>
    </row>
    <row r="9" spans="1:3" ht="15" thickBot="1">
      <c r="A9" s="208" t="s">
        <v>150</v>
      </c>
      <c r="B9" s="481"/>
      <c r="C9" s="481"/>
    </row>
    <row r="10" spans="1:3" ht="15.75" thickBot="1">
      <c r="A10" s="212" t="s">
        <v>153</v>
      </c>
      <c r="B10" s="482" t="s">
        <v>154</v>
      </c>
      <c r="C10" s="483"/>
    </row>
    <row r="11" spans="1:3" ht="15" thickBot="1">
      <c r="A11" s="208" t="s">
        <v>155</v>
      </c>
      <c r="B11" s="210" t="s">
        <v>156</v>
      </c>
      <c r="C11" s="206"/>
    </row>
    <row r="12" spans="1:3" ht="15" thickBot="1">
      <c r="A12" s="208" t="s">
        <v>157</v>
      </c>
      <c r="B12" s="210" t="s">
        <v>158</v>
      </c>
      <c r="C12" s="206"/>
    </row>
    <row r="13" spans="1:3" ht="14.25">
      <c r="A13" s="480" t="s">
        <v>159</v>
      </c>
      <c r="B13" s="211" t="s">
        <v>160</v>
      </c>
      <c r="C13" s="480" t="s">
        <v>304</v>
      </c>
    </row>
    <row r="14" spans="1:3" ht="15" thickBot="1">
      <c r="A14" s="481"/>
      <c r="B14" s="210" t="s">
        <v>161</v>
      </c>
      <c r="C14" s="481"/>
    </row>
    <row r="15" spans="1:3" ht="14.25">
      <c r="A15" s="480" t="s">
        <v>162</v>
      </c>
      <c r="B15" s="211" t="s">
        <v>163</v>
      </c>
      <c r="C15" s="480"/>
    </row>
    <row r="16" spans="1:3" ht="15" thickBot="1">
      <c r="A16" s="481"/>
      <c r="B16" s="210" t="s">
        <v>164</v>
      </c>
      <c r="C16" s="481"/>
    </row>
    <row r="17" spans="1:3" ht="15" thickBot="1">
      <c r="A17" s="208" t="s">
        <v>165</v>
      </c>
      <c r="B17" s="210" t="s">
        <v>166</v>
      </c>
      <c r="C17" s="209"/>
    </row>
    <row r="18" spans="1:3" ht="15" thickBot="1">
      <c r="A18" s="208" t="s">
        <v>167</v>
      </c>
      <c r="B18" s="210" t="s">
        <v>168</v>
      </c>
      <c r="C18" s="209" t="s">
        <v>305</v>
      </c>
    </row>
    <row r="19" spans="1:3" ht="30" customHeight="1" thickBot="1">
      <c r="A19" s="212" t="s">
        <v>169</v>
      </c>
      <c r="B19" s="482" t="s">
        <v>170</v>
      </c>
      <c r="C19" s="483"/>
    </row>
    <row r="20" spans="1:3" ht="14.25">
      <c r="A20" s="480" t="s">
        <v>171</v>
      </c>
      <c r="B20" s="211" t="s">
        <v>172</v>
      </c>
      <c r="C20" s="480"/>
    </row>
    <row r="21" spans="1:3" ht="15" thickBot="1">
      <c r="A21" s="481"/>
      <c r="B21" s="210" t="s">
        <v>173</v>
      </c>
      <c r="C21" s="481"/>
    </row>
    <row r="22" spans="1:3" ht="14.25">
      <c r="A22" s="480" t="s">
        <v>174</v>
      </c>
      <c r="B22" s="211" t="s">
        <v>175</v>
      </c>
      <c r="C22" s="480"/>
    </row>
    <row r="23" spans="1:3" ht="15" thickBot="1">
      <c r="A23" s="481"/>
      <c r="B23" s="210" t="s">
        <v>176</v>
      </c>
      <c r="C23" s="481"/>
    </row>
    <row r="24" spans="1:3" ht="14.25">
      <c r="A24" s="480" t="s">
        <v>177</v>
      </c>
      <c r="B24" s="211" t="s">
        <v>178</v>
      </c>
      <c r="C24" s="480"/>
    </row>
    <row r="25" spans="1:3" ht="15" thickBot="1">
      <c r="A25" s="481"/>
      <c r="B25" s="210" t="s">
        <v>179</v>
      </c>
      <c r="C25" s="481"/>
    </row>
    <row r="26" spans="1:3" ht="15.75" thickBot="1">
      <c r="A26" s="212" t="s">
        <v>180</v>
      </c>
      <c r="B26" s="482" t="s">
        <v>181</v>
      </c>
      <c r="C26" s="483"/>
    </row>
    <row r="27" spans="1:3" ht="14.25">
      <c r="A27" s="480" t="s">
        <v>182</v>
      </c>
      <c r="B27" s="211" t="s">
        <v>183</v>
      </c>
      <c r="C27" s="480"/>
    </row>
    <row r="28" spans="1:3" ht="15" thickBot="1">
      <c r="A28" s="481"/>
      <c r="B28" s="210" t="s">
        <v>184</v>
      </c>
      <c r="C28" s="481"/>
    </row>
    <row r="29" spans="1:3" ht="15" thickBot="1">
      <c r="A29" s="208" t="s">
        <v>185</v>
      </c>
      <c r="B29" s="210" t="s">
        <v>186</v>
      </c>
      <c r="C29" s="206"/>
    </row>
    <row r="30" spans="1:3" ht="15" thickBot="1">
      <c r="A30" s="208" t="s">
        <v>187</v>
      </c>
      <c r="B30" s="210" t="s">
        <v>188</v>
      </c>
      <c r="C30" s="206"/>
    </row>
    <row r="31" spans="1:3" ht="15" thickBot="1">
      <c r="A31" s="208" t="s">
        <v>189</v>
      </c>
      <c r="B31" s="210" t="s">
        <v>190</v>
      </c>
      <c r="C31" s="206"/>
    </row>
    <row r="32" spans="1:3" ht="15" thickBot="1">
      <c r="A32" s="208" t="s">
        <v>191</v>
      </c>
      <c r="B32" s="210" t="s">
        <v>192</v>
      </c>
      <c r="C32" s="206"/>
    </row>
    <row r="33" spans="1:3" ht="15.75" thickBot="1">
      <c r="A33" s="212" t="s">
        <v>193</v>
      </c>
      <c r="B33" s="482" t="s">
        <v>194</v>
      </c>
      <c r="C33" s="483"/>
    </row>
    <row r="34" spans="1:3" ht="15" thickBot="1">
      <c r="A34" s="208" t="s">
        <v>195</v>
      </c>
      <c r="B34" s="210" t="s">
        <v>196</v>
      </c>
      <c r="C34" s="206"/>
    </row>
    <row r="35" spans="1:3" ht="14.25">
      <c r="A35" s="480" t="s">
        <v>197</v>
      </c>
      <c r="B35" s="211" t="s">
        <v>198</v>
      </c>
      <c r="C35" s="480"/>
    </row>
    <row r="36" spans="1:3" ht="15" thickBot="1">
      <c r="A36" s="481"/>
      <c r="B36" s="210" t="s">
        <v>199</v>
      </c>
      <c r="C36" s="481"/>
    </row>
    <row r="37" spans="1:3" ht="15" thickBot="1">
      <c r="A37" s="208" t="s">
        <v>200</v>
      </c>
      <c r="B37" s="210" t="s">
        <v>201</v>
      </c>
      <c r="C37" s="206"/>
    </row>
    <row r="38" spans="1:3" ht="15" thickBot="1">
      <c r="A38" s="208" t="s">
        <v>202</v>
      </c>
      <c r="B38" s="210" t="s">
        <v>203</v>
      </c>
      <c r="C38" s="206"/>
    </row>
    <row r="39" spans="1:3" ht="14.25">
      <c r="A39" s="345"/>
      <c r="B39" s="346"/>
      <c r="C39" s="345"/>
    </row>
  </sheetData>
  <sheetProtection/>
  <mergeCells count="20">
    <mergeCell ref="B26:C26"/>
    <mergeCell ref="A27:A28"/>
    <mergeCell ref="C27:C28"/>
    <mergeCell ref="B33:C33"/>
    <mergeCell ref="A35:A36"/>
    <mergeCell ref="C35:C36"/>
    <mergeCell ref="B19:C19"/>
    <mergeCell ref="A20:A21"/>
    <mergeCell ref="C20:C21"/>
    <mergeCell ref="A22:A23"/>
    <mergeCell ref="C22:C23"/>
    <mergeCell ref="A24:A25"/>
    <mergeCell ref="C24:C25"/>
    <mergeCell ref="B8:B9"/>
    <mergeCell ref="C8:C9"/>
    <mergeCell ref="B10:C10"/>
    <mergeCell ref="A13:A14"/>
    <mergeCell ref="C13:C14"/>
    <mergeCell ref="A15:A16"/>
    <mergeCell ref="C15:C16"/>
  </mergeCells>
  <printOptions/>
  <pageMargins left="0.787401574803149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9"/>
  <sheetViews>
    <sheetView zoomScalePageLayoutView="0" workbookViewId="0" topLeftCell="A4">
      <selection activeCell="DP43" sqref="DP43"/>
    </sheetView>
  </sheetViews>
  <sheetFormatPr defaultColWidth="1.421875" defaultRowHeight="12.75"/>
  <cols>
    <col min="1" max="34" width="1.421875" style="48" customWidth="1"/>
    <col min="35" max="35" width="2.00390625" style="48" customWidth="1"/>
    <col min="36" max="36" width="2.7109375" style="48" customWidth="1"/>
    <col min="37" max="44" width="1.421875" style="48" customWidth="1"/>
    <col min="45" max="45" width="2.8515625" style="48" customWidth="1"/>
    <col min="46" max="16384" width="1.421875" style="48" customWidth="1"/>
  </cols>
  <sheetData>
    <row r="1" s="45" customFormat="1" ht="11.25">
      <c r="BL1" s="46" t="s">
        <v>204</v>
      </c>
    </row>
    <row r="2" s="45" customFormat="1" ht="11.25">
      <c r="BL2" s="46" t="s">
        <v>0</v>
      </c>
    </row>
    <row r="3" s="45" customFormat="1" ht="11.25">
      <c r="BL3" s="46" t="s">
        <v>75</v>
      </c>
    </row>
    <row r="5" spans="1:64" ht="18.75">
      <c r="A5" s="389" t="s">
        <v>205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</row>
    <row r="6" spans="1:64" ht="18.75">
      <c r="A6" s="389" t="s">
        <v>206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</row>
    <row r="8" spans="1:64" s="64" customFormat="1" ht="15.75">
      <c r="A8" s="63"/>
      <c r="B8" s="63"/>
      <c r="C8" s="63"/>
      <c r="D8" s="63"/>
      <c r="H8" s="63"/>
      <c r="I8" s="63"/>
      <c r="J8" s="63"/>
      <c r="K8" s="63"/>
      <c r="L8" s="63"/>
      <c r="M8" s="63"/>
      <c r="N8" s="63"/>
      <c r="O8" s="63"/>
      <c r="P8" s="63"/>
      <c r="S8" s="63"/>
      <c r="T8" s="63"/>
      <c r="U8" s="63"/>
      <c r="V8" s="63"/>
      <c r="W8" s="63"/>
      <c r="X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5" t="s">
        <v>207</v>
      </c>
      <c r="AK8" s="500" t="s">
        <v>315</v>
      </c>
      <c r="AL8" s="500"/>
      <c r="AM8" s="500"/>
      <c r="AN8" s="66" t="s">
        <v>316</v>
      </c>
      <c r="AO8" s="63"/>
      <c r="AP8" s="63"/>
      <c r="AQ8" s="63"/>
      <c r="AR8" s="63"/>
      <c r="AS8" s="63"/>
      <c r="AT8" s="500" t="s">
        <v>306</v>
      </c>
      <c r="AU8" s="500"/>
      <c r="AV8" s="500"/>
      <c r="AW8" s="500"/>
      <c r="AX8" s="500"/>
      <c r="AY8" s="66" t="s">
        <v>77</v>
      </c>
      <c r="BB8" s="63"/>
      <c r="BC8" s="500"/>
      <c r="BD8" s="500"/>
      <c r="BE8" s="500"/>
      <c r="BF8" s="500"/>
      <c r="BG8" s="500"/>
      <c r="BH8" s="66"/>
      <c r="BK8" s="63"/>
      <c r="BL8" s="63"/>
    </row>
    <row r="10" ht="7.5" customHeight="1">
      <c r="BL10" s="50"/>
    </row>
    <row r="11" spans="48:64" ht="12.75">
      <c r="AV11" s="54"/>
      <c r="AW11" s="54"/>
      <c r="AX11" s="54"/>
      <c r="AY11" s="54"/>
      <c r="AZ11" s="54"/>
      <c r="BA11" s="54"/>
      <c r="BB11" s="54"/>
      <c r="BC11" s="54" t="s">
        <v>208</v>
      </c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s="67" customFormat="1" ht="12">
      <c r="A12" s="501" t="s">
        <v>209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</row>
    <row r="13" spans="1:64" s="67" customFormat="1" ht="12">
      <c r="A13" s="498" t="s">
        <v>210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 t="s">
        <v>211</v>
      </c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 t="s">
        <v>324</v>
      </c>
      <c r="AY13" s="498"/>
      <c r="AZ13" s="498"/>
      <c r="BA13" s="498"/>
      <c r="BB13" s="498"/>
      <c r="BC13" s="498"/>
      <c r="BD13" s="498"/>
      <c r="BE13" s="498"/>
      <c r="BF13" s="498"/>
      <c r="BG13" s="498"/>
      <c r="BH13" s="498"/>
      <c r="BI13" s="498"/>
      <c r="BJ13" s="498"/>
      <c r="BK13" s="498"/>
      <c r="BL13" s="498"/>
    </row>
    <row r="14" spans="1:64" s="67" customFormat="1" ht="12">
      <c r="A14" s="49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 t="s">
        <v>212</v>
      </c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 t="s">
        <v>325</v>
      </c>
      <c r="AY14" s="498"/>
      <c r="AZ14" s="498"/>
      <c r="BA14" s="498"/>
      <c r="BB14" s="498"/>
      <c r="BC14" s="498"/>
      <c r="BD14" s="498"/>
      <c r="BE14" s="498"/>
      <c r="BF14" s="498"/>
      <c r="BG14" s="498"/>
      <c r="BH14" s="498"/>
      <c r="BI14" s="498"/>
      <c r="BJ14" s="498"/>
      <c r="BK14" s="498"/>
      <c r="BL14" s="498"/>
    </row>
    <row r="15" spans="1:64" s="67" customFormat="1" ht="12">
      <c r="A15" s="499">
        <v>1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>
        <v>2</v>
      </c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>
        <v>3</v>
      </c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</row>
    <row r="16" spans="1:64" ht="15" customHeight="1">
      <c r="A16" s="486" t="s">
        <v>213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7">
        <v>120.998</v>
      </c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</row>
    <row r="17" spans="1:64" ht="15" customHeight="1">
      <c r="A17" s="486" t="s">
        <v>214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7">
        <v>38.838</v>
      </c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8"/>
    </row>
    <row r="18" spans="1:64" ht="15" customHeight="1">
      <c r="A18" s="486" t="s">
        <v>215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</row>
    <row r="19" spans="1:64" ht="15" customHeight="1">
      <c r="A19" s="489" t="s">
        <v>216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</row>
    <row r="20" spans="1:64" ht="15" customHeight="1">
      <c r="A20" s="495" t="s">
        <v>217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</row>
    <row r="21" spans="1:64" ht="15" customHeight="1">
      <c r="A21" s="486" t="s">
        <v>218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</row>
    <row r="22" spans="1:64" ht="15" customHeight="1">
      <c r="A22" s="486" t="s">
        <v>219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93">
        <v>133.52</v>
      </c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</row>
    <row r="23" spans="1:64" ht="15" customHeight="1">
      <c r="A23" s="489" t="s">
        <v>220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7">
        <v>128.12</v>
      </c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8"/>
      <c r="AY23" s="488"/>
      <c r="AZ23" s="488"/>
      <c r="BA23" s="488"/>
      <c r="BB23" s="488"/>
      <c r="BC23" s="488"/>
      <c r="BD23" s="488"/>
      <c r="BE23" s="488"/>
      <c r="BF23" s="488"/>
      <c r="BG23" s="488"/>
      <c r="BH23" s="488"/>
      <c r="BI23" s="488"/>
      <c r="BJ23" s="488"/>
      <c r="BK23" s="488"/>
      <c r="BL23" s="488"/>
    </row>
    <row r="24" spans="1:64" ht="15" customHeight="1">
      <c r="A24" s="489" t="s">
        <v>221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7">
        <v>6.939</v>
      </c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</row>
    <row r="25" spans="1:64" ht="15" customHeight="1">
      <c r="A25" s="486" t="s">
        <v>222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7">
        <v>480.299</v>
      </c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</row>
    <row r="26" spans="1:64" ht="15" customHeight="1">
      <c r="A26" s="486" t="s">
        <v>223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7">
        <v>5.034</v>
      </c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</row>
    <row r="27" spans="1:64" ht="15" customHeight="1">
      <c r="A27" s="489" t="s">
        <v>224</v>
      </c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</row>
    <row r="28" spans="1:64" ht="15" customHeight="1">
      <c r="A28" s="489" t="s">
        <v>225</v>
      </c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</row>
    <row r="29" spans="1:64" ht="15" customHeight="1">
      <c r="A29" s="489" t="s">
        <v>226</v>
      </c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8"/>
      <c r="AY29" s="488"/>
      <c r="AZ29" s="488"/>
      <c r="BA29" s="488"/>
      <c r="BB29" s="488"/>
      <c r="BC29" s="488"/>
      <c r="BD29" s="488"/>
      <c r="BE29" s="488"/>
      <c r="BF29" s="488"/>
      <c r="BG29" s="488"/>
      <c r="BH29" s="488"/>
      <c r="BI29" s="488"/>
      <c r="BJ29" s="488"/>
      <c r="BK29" s="488"/>
      <c r="BL29" s="488"/>
    </row>
    <row r="30" spans="1:64" ht="15" customHeight="1">
      <c r="A30" s="489" t="s">
        <v>227</v>
      </c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7">
        <v>5.034</v>
      </c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8"/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88"/>
    </row>
    <row r="31" spans="1:64" ht="15" customHeight="1">
      <c r="A31" s="486" t="s">
        <v>228</v>
      </c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7">
        <v>110.477</v>
      </c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8"/>
    </row>
    <row r="32" spans="1:64" ht="15" customHeight="1">
      <c r="A32" s="489" t="s">
        <v>229</v>
      </c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7">
        <v>15.177</v>
      </c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</row>
    <row r="33" spans="1:64" ht="15" customHeight="1">
      <c r="A33" s="489" t="s">
        <v>230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93">
        <v>95.3</v>
      </c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88"/>
      <c r="AY33" s="488"/>
      <c r="AZ33" s="488"/>
      <c r="BA33" s="488"/>
      <c r="BB33" s="488"/>
      <c r="BC33" s="488"/>
      <c r="BD33" s="488"/>
      <c r="BE33" s="488"/>
      <c r="BF33" s="488"/>
      <c r="BG33" s="488"/>
      <c r="BH33" s="488"/>
      <c r="BI33" s="488"/>
      <c r="BJ33" s="488"/>
      <c r="BK33" s="488"/>
      <c r="BL33" s="488"/>
    </row>
    <row r="34" spans="1:64" ht="15" customHeight="1">
      <c r="A34" s="492" t="s">
        <v>231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87">
        <v>0.321</v>
      </c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8"/>
      <c r="AY34" s="488"/>
      <c r="AZ34" s="488"/>
      <c r="BA34" s="488"/>
      <c r="BB34" s="488"/>
      <c r="BC34" s="488"/>
      <c r="BD34" s="488"/>
      <c r="BE34" s="488"/>
      <c r="BF34" s="488"/>
      <c r="BG34" s="488"/>
      <c r="BH34" s="488"/>
      <c r="BI34" s="488"/>
      <c r="BJ34" s="488"/>
      <c r="BK34" s="488"/>
      <c r="BL34" s="488"/>
    </row>
    <row r="35" spans="1:64" ht="15" customHeight="1">
      <c r="A35" s="492" t="s">
        <v>232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3">
        <v>1.484</v>
      </c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88"/>
      <c r="AY35" s="488"/>
      <c r="AZ35" s="488"/>
      <c r="BA35" s="488"/>
      <c r="BB35" s="488"/>
      <c r="BC35" s="488"/>
      <c r="BD35" s="488"/>
      <c r="BE35" s="488"/>
      <c r="BF35" s="488"/>
      <c r="BG35" s="488"/>
      <c r="BH35" s="488"/>
      <c r="BI35" s="488"/>
      <c r="BJ35" s="488"/>
      <c r="BK35" s="488"/>
      <c r="BL35" s="488"/>
    </row>
    <row r="36" spans="1:64" ht="15" customHeight="1">
      <c r="A36" s="492" t="s">
        <v>233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8"/>
      <c r="AY36" s="488"/>
      <c r="AZ36" s="488"/>
      <c r="BA36" s="488"/>
      <c r="BB36" s="488"/>
      <c r="BC36" s="488"/>
      <c r="BD36" s="488"/>
      <c r="BE36" s="488"/>
      <c r="BF36" s="488"/>
      <c r="BG36" s="488"/>
      <c r="BH36" s="488"/>
      <c r="BI36" s="488"/>
      <c r="BJ36" s="488"/>
      <c r="BK36" s="488"/>
      <c r="BL36" s="488"/>
    </row>
    <row r="37" spans="1:64" ht="15" customHeight="1">
      <c r="A37" s="486" t="s">
        <v>234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93">
        <v>0.733</v>
      </c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</row>
    <row r="38" spans="1:64" ht="12.75">
      <c r="A38" s="490"/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</row>
    <row r="39" spans="1:64" ht="12.75">
      <c r="A39" s="494" t="s">
        <v>235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1">
        <v>0.809</v>
      </c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88"/>
      <c r="AY39" s="488"/>
      <c r="AZ39" s="488"/>
      <c r="BA39" s="488"/>
      <c r="BB39" s="488"/>
      <c r="BC39" s="488"/>
      <c r="BD39" s="488"/>
      <c r="BE39" s="488"/>
      <c r="BF39" s="488"/>
      <c r="BG39" s="488"/>
      <c r="BH39" s="488"/>
      <c r="BI39" s="488"/>
      <c r="BJ39" s="488"/>
      <c r="BK39" s="488"/>
      <c r="BL39" s="488"/>
    </row>
    <row r="40" spans="1:64" ht="12.75">
      <c r="A40" s="485" t="s">
        <v>236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88"/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8"/>
    </row>
    <row r="41" spans="1:64" ht="15" customHeight="1">
      <c r="A41" s="486" t="s">
        <v>237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7">
        <v>0.809</v>
      </c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8"/>
      <c r="AY41" s="488"/>
      <c r="AZ41" s="488"/>
      <c r="BA41" s="488"/>
      <c r="BB41" s="488"/>
      <c r="BC41" s="488"/>
      <c r="BD41" s="488"/>
      <c r="BE41" s="488"/>
      <c r="BF41" s="488"/>
      <c r="BG41" s="488"/>
      <c r="BH41" s="488"/>
      <c r="BI41" s="488"/>
      <c r="BJ41" s="488"/>
      <c r="BK41" s="488"/>
      <c r="BL41" s="488"/>
    </row>
    <row r="42" spans="1:72" ht="15" customHeight="1">
      <c r="A42" s="486" t="s">
        <v>238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7">
        <v>0.809</v>
      </c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T42" s="48" t="s">
        <v>322</v>
      </c>
    </row>
    <row r="43" spans="1:73" ht="15" customHeight="1">
      <c r="A43" s="486" t="s">
        <v>239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U43" s="48" t="s">
        <v>323</v>
      </c>
    </row>
    <row r="44" spans="1:64" ht="15" customHeight="1">
      <c r="A44" s="490" t="s">
        <v>240</v>
      </c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</row>
    <row r="45" spans="1:64" ht="15" customHeight="1">
      <c r="A45" s="486" t="s">
        <v>241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8"/>
      <c r="BJ45" s="488"/>
      <c r="BK45" s="488"/>
      <c r="BL45" s="488"/>
    </row>
    <row r="46" spans="1:64" ht="15" customHeight="1">
      <c r="A46" s="489" t="s">
        <v>270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8"/>
      <c r="BJ46" s="488"/>
      <c r="BK46" s="488"/>
      <c r="BL46" s="488"/>
    </row>
    <row r="47" spans="1:64" ht="15" customHeight="1">
      <c r="A47" s="489" t="s">
        <v>271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</row>
    <row r="48" spans="1:64" ht="15" customHeight="1">
      <c r="A48" s="486" t="s">
        <v>242</v>
      </c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488"/>
      <c r="BG48" s="488"/>
      <c r="BH48" s="488"/>
      <c r="BI48" s="488"/>
      <c r="BJ48" s="488"/>
      <c r="BK48" s="488"/>
      <c r="BL48" s="488"/>
    </row>
    <row r="49" s="45" customFormat="1" ht="11.25">
      <c r="A49" s="56" t="s">
        <v>243</v>
      </c>
    </row>
  </sheetData>
  <sheetProtection/>
  <mergeCells count="110">
    <mergeCell ref="A5:BL5"/>
    <mergeCell ref="A6:BL6"/>
    <mergeCell ref="AK8:AM8"/>
    <mergeCell ref="AT8:AX8"/>
    <mergeCell ref="BC8:BG8"/>
    <mergeCell ref="A13:AH13"/>
    <mergeCell ref="AI13:AW13"/>
    <mergeCell ref="AX13:BL13"/>
    <mergeCell ref="A12:AH12"/>
    <mergeCell ref="AI12:AW12"/>
    <mergeCell ref="A14:AH14"/>
    <mergeCell ref="AI14:AW14"/>
    <mergeCell ref="AX14:BL14"/>
    <mergeCell ref="A15:AH15"/>
    <mergeCell ref="AI15:AW15"/>
    <mergeCell ref="AX15:BL15"/>
    <mergeCell ref="A16:AH16"/>
    <mergeCell ref="AI16:AW16"/>
    <mergeCell ref="AX16:BL16"/>
    <mergeCell ref="A17:AH17"/>
    <mergeCell ref="AI17:AW17"/>
    <mergeCell ref="AX17:BL17"/>
    <mergeCell ref="A18:AH18"/>
    <mergeCell ref="AI18:AW18"/>
    <mergeCell ref="AX18:BL18"/>
    <mergeCell ref="A19:AH19"/>
    <mergeCell ref="AI19:AW19"/>
    <mergeCell ref="AX19:BL19"/>
    <mergeCell ref="A20:AH20"/>
    <mergeCell ref="AI20:AW20"/>
    <mergeCell ref="AX20:BL20"/>
    <mergeCell ref="A21:AH21"/>
    <mergeCell ref="AI21:AW21"/>
    <mergeCell ref="AX21:BL21"/>
    <mergeCell ref="A22:AH22"/>
    <mergeCell ref="AI22:AW22"/>
    <mergeCell ref="AX22:BL22"/>
    <mergeCell ref="A23:AH23"/>
    <mergeCell ref="AI23:AW23"/>
    <mergeCell ref="AX23:BL23"/>
    <mergeCell ref="A24:AH24"/>
    <mergeCell ref="AI24:AW24"/>
    <mergeCell ref="AX24:BL24"/>
    <mergeCell ref="A25:AH25"/>
    <mergeCell ref="AI25:AW25"/>
    <mergeCell ref="AX25:BL25"/>
    <mergeCell ref="A26:AH26"/>
    <mergeCell ref="AI26:AW26"/>
    <mergeCell ref="AX26:BL26"/>
    <mergeCell ref="A27:AH27"/>
    <mergeCell ref="AI27:AW27"/>
    <mergeCell ref="AX27:BL27"/>
    <mergeCell ref="A28:AH28"/>
    <mergeCell ref="AI28:AW28"/>
    <mergeCell ref="AX28:BL28"/>
    <mergeCell ref="A29:AH29"/>
    <mergeCell ref="AI29:AW29"/>
    <mergeCell ref="AX29:BL29"/>
    <mergeCell ref="A30:AH30"/>
    <mergeCell ref="AI30:AW30"/>
    <mergeCell ref="AX30:BL30"/>
    <mergeCell ref="A31:AH31"/>
    <mergeCell ref="AI31:AW31"/>
    <mergeCell ref="AX31:BL31"/>
    <mergeCell ref="A32:AH32"/>
    <mergeCell ref="AI32:AW32"/>
    <mergeCell ref="AX32:BL32"/>
    <mergeCell ref="AI37:AW37"/>
    <mergeCell ref="A33:AH33"/>
    <mergeCell ref="AI33:AW33"/>
    <mergeCell ref="AX33:BL33"/>
    <mergeCell ref="A34:AH34"/>
    <mergeCell ref="AI34:AW34"/>
    <mergeCell ref="AX34:BL34"/>
    <mergeCell ref="A38:BL38"/>
    <mergeCell ref="A39:AH39"/>
    <mergeCell ref="A36:AH36"/>
    <mergeCell ref="AI36:AW36"/>
    <mergeCell ref="AX36:BL36"/>
    <mergeCell ref="A37:AH37"/>
    <mergeCell ref="A48:AH48"/>
    <mergeCell ref="AI48:AW48"/>
    <mergeCell ref="AX48:BL48"/>
    <mergeCell ref="A44:BL44"/>
    <mergeCell ref="AX37:BL37"/>
    <mergeCell ref="AI39:AW40"/>
    <mergeCell ref="AX39:BL40"/>
    <mergeCell ref="A46:AH46"/>
    <mergeCell ref="AI46:AW46"/>
    <mergeCell ref="AX41:BL41"/>
    <mergeCell ref="A45:AH45"/>
    <mergeCell ref="AI45:AW45"/>
    <mergeCell ref="AX45:BL45"/>
    <mergeCell ref="AI43:AW43"/>
    <mergeCell ref="AX43:BL43"/>
    <mergeCell ref="A47:AH47"/>
    <mergeCell ref="AI47:AW47"/>
    <mergeCell ref="AX47:BL47"/>
    <mergeCell ref="AX46:BL46"/>
    <mergeCell ref="A43:AH43"/>
    <mergeCell ref="AX12:BL12"/>
    <mergeCell ref="A40:AH40"/>
    <mergeCell ref="A41:AH41"/>
    <mergeCell ref="AI41:AW41"/>
    <mergeCell ref="A42:AH42"/>
    <mergeCell ref="AI42:AW42"/>
    <mergeCell ref="AX42:BL42"/>
    <mergeCell ref="A35:AH35"/>
    <mergeCell ref="AI35:AW35"/>
    <mergeCell ref="AX35:BL35"/>
  </mergeCells>
  <printOptions/>
  <pageMargins left="0.7874015748031497" right="0.1968503937007874" top="0.3937007874015748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.421875" style="83" customWidth="1"/>
    <col min="2" max="2" width="70.57421875" style="85" customWidth="1"/>
    <col min="3" max="3" width="10.421875" style="78" customWidth="1"/>
    <col min="4" max="4" width="10.28125" style="78" customWidth="1"/>
    <col min="5" max="5" width="7.7109375" style="78" customWidth="1"/>
    <col min="6" max="6" width="7.57421875" style="78" customWidth="1"/>
    <col min="7" max="7" width="7.8515625" style="78" customWidth="1"/>
    <col min="8" max="8" width="10.140625" style="78" customWidth="1"/>
    <col min="9" max="9" width="11.421875" style="78" customWidth="1"/>
    <col min="10" max="10" width="14.00390625" style="78" customWidth="1"/>
    <col min="11" max="11" width="12.8515625" style="78" customWidth="1"/>
    <col min="12" max="12" width="0.13671875" style="57" customWidth="1"/>
    <col min="13" max="16384" width="9.140625" style="57" customWidth="1"/>
  </cols>
  <sheetData>
    <row r="1" spans="1:11" ht="12.75">
      <c r="A1" s="68"/>
      <c r="B1" s="69"/>
      <c r="C1" s="70"/>
      <c r="D1" s="70"/>
      <c r="E1" s="70"/>
      <c r="F1" s="70"/>
      <c r="G1" s="70"/>
      <c r="H1" s="71"/>
      <c r="I1" s="71"/>
      <c r="J1" s="71"/>
      <c r="K1" s="3" t="s">
        <v>244</v>
      </c>
    </row>
    <row r="2" spans="1:11" ht="12.75">
      <c r="A2" s="68"/>
      <c r="B2" s="69"/>
      <c r="C2" s="70"/>
      <c r="D2" s="70"/>
      <c r="E2" s="70"/>
      <c r="F2" s="70"/>
      <c r="G2" s="70"/>
      <c r="H2" s="71"/>
      <c r="I2" s="71"/>
      <c r="J2" s="71"/>
      <c r="K2" s="3" t="s">
        <v>0</v>
      </c>
    </row>
    <row r="3" spans="1:11" ht="12.75">
      <c r="A3" s="68"/>
      <c r="B3" s="69"/>
      <c r="C3" s="70"/>
      <c r="D3" s="70"/>
      <c r="E3" s="70"/>
      <c r="F3" s="70"/>
      <c r="G3" s="70"/>
      <c r="H3" s="71"/>
      <c r="I3" s="71"/>
      <c r="J3" s="71"/>
      <c r="K3" s="3" t="s">
        <v>1</v>
      </c>
    </row>
    <row r="4" spans="1:11" ht="12.75">
      <c r="A4" s="68"/>
      <c r="B4" s="69"/>
      <c r="C4" s="70"/>
      <c r="D4" s="70"/>
      <c r="E4" s="70"/>
      <c r="F4" s="70"/>
      <c r="G4" s="70"/>
      <c r="H4" s="70"/>
      <c r="I4" s="70"/>
      <c r="J4" s="70"/>
      <c r="K4" s="70"/>
    </row>
    <row r="5" spans="1:11" ht="12.75">
      <c r="A5" s="68"/>
      <c r="B5" s="72"/>
      <c r="C5" s="70"/>
      <c r="D5" s="70"/>
      <c r="E5" s="70"/>
      <c r="F5" s="70"/>
      <c r="G5" s="70"/>
      <c r="H5" s="73"/>
      <c r="I5" s="74"/>
      <c r="J5" s="75"/>
      <c r="K5" s="70"/>
    </row>
    <row r="6" spans="1:11" ht="15.75">
      <c r="A6" s="504" t="s">
        <v>320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</row>
    <row r="7" spans="1:11" ht="13.5" thickBot="1">
      <c r="A7" s="68"/>
      <c r="B7" s="72"/>
      <c r="C7" s="70"/>
      <c r="D7" s="70"/>
      <c r="E7" s="70"/>
      <c r="F7" s="70"/>
      <c r="G7" s="70"/>
      <c r="H7" s="70"/>
      <c r="I7" s="70"/>
      <c r="J7" s="70"/>
      <c r="K7" s="70"/>
    </row>
    <row r="8" spans="1:11" ht="26.25" customHeight="1">
      <c r="A8" s="505" t="s">
        <v>245</v>
      </c>
      <c r="B8" s="370" t="s">
        <v>246</v>
      </c>
      <c r="C8" s="370" t="s">
        <v>247</v>
      </c>
      <c r="D8" s="370"/>
      <c r="E8" s="370"/>
      <c r="F8" s="370" t="s">
        <v>248</v>
      </c>
      <c r="G8" s="370"/>
      <c r="H8" s="370" t="s">
        <v>249</v>
      </c>
      <c r="I8" s="370"/>
      <c r="J8" s="370"/>
      <c r="K8" s="371"/>
    </row>
    <row r="9" spans="1:11" ht="12.75">
      <c r="A9" s="506"/>
      <c r="B9" s="365"/>
      <c r="C9" s="365" t="s">
        <v>250</v>
      </c>
      <c r="D9" s="365" t="s">
        <v>251</v>
      </c>
      <c r="E9" s="365" t="s">
        <v>272</v>
      </c>
      <c r="F9" s="365" t="s">
        <v>252</v>
      </c>
      <c r="G9" s="365" t="s">
        <v>253</v>
      </c>
      <c r="H9" s="365" t="s">
        <v>254</v>
      </c>
      <c r="I9" s="365" t="s">
        <v>255</v>
      </c>
      <c r="J9" s="365" t="s">
        <v>256</v>
      </c>
      <c r="K9" s="366" t="s">
        <v>257</v>
      </c>
    </row>
    <row r="10" spans="1:11" ht="122.25" customHeight="1" thickBot="1">
      <c r="A10" s="507"/>
      <c r="B10" s="502"/>
      <c r="C10" s="502"/>
      <c r="D10" s="502"/>
      <c r="E10" s="502"/>
      <c r="F10" s="502"/>
      <c r="G10" s="502"/>
      <c r="H10" s="502"/>
      <c r="I10" s="502"/>
      <c r="J10" s="502"/>
      <c r="K10" s="503"/>
    </row>
    <row r="11" spans="1:11" s="8" customFormat="1" ht="12.75">
      <c r="A11" s="252"/>
      <c r="B11" s="253" t="s">
        <v>263</v>
      </c>
      <c r="C11" s="295">
        <f>C12+C23</f>
        <v>0</v>
      </c>
      <c r="D11" s="295">
        <f>D12+D23</f>
        <v>0</v>
      </c>
      <c r="E11" s="295">
        <f>E12+E23</f>
        <v>1.2</v>
      </c>
      <c r="F11" s="253"/>
      <c r="G11" s="253"/>
      <c r="H11" s="253"/>
      <c r="I11" s="253"/>
      <c r="J11" s="253"/>
      <c r="K11" s="296"/>
    </row>
    <row r="12" spans="1:11" ht="12.75">
      <c r="A12" s="102" t="s">
        <v>8</v>
      </c>
      <c r="B12" s="39" t="s">
        <v>71</v>
      </c>
      <c r="C12" s="170">
        <f>C13+C16+C19+C20</f>
        <v>0</v>
      </c>
      <c r="D12" s="170">
        <f>D13+D16+D19+D20</f>
        <v>0</v>
      </c>
      <c r="E12" s="170">
        <f>E13+E16+E19+E20</f>
        <v>1.2</v>
      </c>
      <c r="F12" s="39"/>
      <c r="G12" s="39"/>
      <c r="H12" s="39"/>
      <c r="I12" s="39"/>
      <c r="J12" s="39"/>
      <c r="K12" s="171"/>
    </row>
    <row r="13" spans="1:11" ht="12.75">
      <c r="A13" s="103" t="s">
        <v>10</v>
      </c>
      <c r="B13" s="5" t="s">
        <v>11</v>
      </c>
      <c r="C13" s="41">
        <f>SUM(C14:C15)</f>
        <v>0</v>
      </c>
      <c r="D13" s="41">
        <f>SUM(D14:D15)</f>
        <v>0</v>
      </c>
      <c r="E13" s="41">
        <f>SUM(E14:E15)</f>
        <v>1.2</v>
      </c>
      <c r="F13" s="5"/>
      <c r="G13" s="5"/>
      <c r="H13" s="5"/>
      <c r="I13" s="5"/>
      <c r="J13" s="5"/>
      <c r="K13" s="172"/>
    </row>
    <row r="14" spans="1:11" ht="15.75" customHeight="1">
      <c r="A14" s="231" t="s">
        <v>90</v>
      </c>
      <c r="B14" s="145" t="str">
        <f>'7.1'!B17</f>
        <v>Реконструкция 2КЛ-10 кВ от ПС "Новая" (ул.Строителей) до РП-5 (ул.Пионерская, 20Б)</v>
      </c>
      <c r="C14" s="23"/>
      <c r="D14" s="23"/>
      <c r="E14" s="23">
        <v>0.85</v>
      </c>
      <c r="F14" s="25">
        <v>2016</v>
      </c>
      <c r="G14" s="25">
        <v>2016</v>
      </c>
      <c r="H14" s="148"/>
      <c r="I14" s="292"/>
      <c r="J14" s="292"/>
      <c r="K14" s="293"/>
    </row>
    <row r="15" spans="1:11" ht="15.75" customHeight="1">
      <c r="A15" s="231" t="s">
        <v>93</v>
      </c>
      <c r="B15" s="145" t="str">
        <f>'7.1'!B18</f>
        <v>Реконструкция 2КЛ-10 кВ  от ТП-78 (ул.Первомайская, 37А) до ТП-79 (ул.Строителей, 22А) </v>
      </c>
      <c r="C15" s="23"/>
      <c r="D15" s="23"/>
      <c r="E15" s="23">
        <v>0.35</v>
      </c>
      <c r="F15" s="25">
        <v>2016</v>
      </c>
      <c r="G15" s="25">
        <v>2016</v>
      </c>
      <c r="H15" s="148" t="s">
        <v>258</v>
      </c>
      <c r="I15" s="292"/>
      <c r="J15" s="292"/>
      <c r="K15" s="293"/>
    </row>
    <row r="16" spans="1:11" ht="12.75">
      <c r="A16" s="103" t="s">
        <v>12</v>
      </c>
      <c r="B16" s="41" t="s">
        <v>259</v>
      </c>
      <c r="C16" s="7">
        <v>0</v>
      </c>
      <c r="D16" s="7">
        <v>0</v>
      </c>
      <c r="E16" s="7">
        <v>0</v>
      </c>
      <c r="F16" s="5"/>
      <c r="G16" s="5"/>
      <c r="H16" s="5"/>
      <c r="I16" s="5"/>
      <c r="J16" s="5"/>
      <c r="K16" s="172"/>
    </row>
    <row r="17" spans="1:11" ht="41.25" customHeight="1">
      <c r="A17" s="86" t="s">
        <v>41</v>
      </c>
      <c r="B17" s="29" t="str">
        <f>'7.1'!B20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17" s="117"/>
      <c r="D17" s="117"/>
      <c r="E17" s="117"/>
      <c r="F17" s="25">
        <v>2016</v>
      </c>
      <c r="G17" s="25">
        <v>2016</v>
      </c>
      <c r="H17" s="222"/>
      <c r="I17" s="222"/>
      <c r="J17" s="222"/>
      <c r="K17" s="294"/>
    </row>
    <row r="18" spans="1:11" ht="42.75" customHeight="1">
      <c r="A18" s="86" t="s">
        <v>39</v>
      </c>
      <c r="B18" s="29" t="str">
        <f>'7.1'!B21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18" s="117"/>
      <c r="D18" s="117"/>
      <c r="E18" s="117"/>
      <c r="F18" s="25">
        <v>2016</v>
      </c>
      <c r="G18" s="25">
        <v>2016</v>
      </c>
      <c r="H18" s="222"/>
      <c r="I18" s="222"/>
      <c r="J18" s="222"/>
      <c r="K18" s="294"/>
    </row>
    <row r="19" spans="1:11" ht="12.75">
      <c r="A19" s="103" t="s">
        <v>72</v>
      </c>
      <c r="B19" s="41" t="s">
        <v>267</v>
      </c>
      <c r="C19" s="7">
        <v>0</v>
      </c>
      <c r="D19" s="7">
        <v>0</v>
      </c>
      <c r="E19" s="7">
        <v>0</v>
      </c>
      <c r="F19" s="5"/>
      <c r="G19" s="5"/>
      <c r="H19" s="5"/>
      <c r="I19" s="5"/>
      <c r="J19" s="5"/>
      <c r="K19" s="172"/>
    </row>
    <row r="20" spans="1:11" ht="25.5">
      <c r="A20" s="103" t="s">
        <v>111</v>
      </c>
      <c r="B20" s="41" t="s">
        <v>261</v>
      </c>
      <c r="C20" s="7">
        <v>0</v>
      </c>
      <c r="D20" s="7">
        <v>0</v>
      </c>
      <c r="E20" s="7">
        <v>0</v>
      </c>
      <c r="F20" s="5"/>
      <c r="G20" s="5"/>
      <c r="H20" s="5"/>
      <c r="I20" s="5"/>
      <c r="J20" s="5"/>
      <c r="K20" s="172"/>
    </row>
    <row r="21" spans="1:11" ht="25.5" hidden="1">
      <c r="A21" s="86">
        <v>1</v>
      </c>
      <c r="B21" s="29" t="s">
        <v>264</v>
      </c>
      <c r="C21" s="23"/>
      <c r="D21" s="23"/>
      <c r="E21" s="23"/>
      <c r="F21" s="25">
        <v>2015</v>
      </c>
      <c r="G21" s="25">
        <v>2015</v>
      </c>
      <c r="H21" s="25"/>
      <c r="I21" s="25"/>
      <c r="J21" s="25"/>
      <c r="K21" s="152"/>
    </row>
    <row r="22" spans="1:11" ht="25.5" hidden="1">
      <c r="A22" s="86">
        <f>A21+1</f>
        <v>2</v>
      </c>
      <c r="B22" s="29" t="s">
        <v>265</v>
      </c>
      <c r="C22" s="23"/>
      <c r="D22" s="23"/>
      <c r="E22" s="23"/>
      <c r="F22" s="25">
        <v>2015</v>
      </c>
      <c r="G22" s="25">
        <v>2015</v>
      </c>
      <c r="H22" s="25"/>
      <c r="I22" s="25"/>
      <c r="J22" s="25"/>
      <c r="K22" s="152"/>
    </row>
    <row r="23" spans="1:11" ht="12.75">
      <c r="A23" s="102" t="s">
        <v>118</v>
      </c>
      <c r="B23" s="39" t="s">
        <v>13</v>
      </c>
      <c r="C23" s="170">
        <f>C24+C25</f>
        <v>0</v>
      </c>
      <c r="D23" s="170">
        <f>D24+D25</f>
        <v>0</v>
      </c>
      <c r="E23" s="170">
        <f>E24+E25</f>
        <v>0</v>
      </c>
      <c r="F23" s="39"/>
      <c r="G23" s="39"/>
      <c r="H23" s="39"/>
      <c r="I23" s="39"/>
      <c r="J23" s="39"/>
      <c r="K23" s="171"/>
    </row>
    <row r="24" spans="1:11" ht="12.75">
      <c r="A24" s="102" t="s">
        <v>14</v>
      </c>
      <c r="B24" s="39" t="s">
        <v>11</v>
      </c>
      <c r="C24" s="170"/>
      <c r="D24" s="170"/>
      <c r="E24" s="170"/>
      <c r="F24" s="39"/>
      <c r="G24" s="39"/>
      <c r="H24" s="39"/>
      <c r="I24" s="39"/>
      <c r="J24" s="39"/>
      <c r="K24" s="171"/>
    </row>
    <row r="25" spans="1:11" ht="12.75">
      <c r="A25" s="103" t="s">
        <v>23</v>
      </c>
      <c r="B25" s="42" t="s">
        <v>73</v>
      </c>
      <c r="C25" s="41">
        <f>SUM(C26:C33)</f>
        <v>0</v>
      </c>
      <c r="D25" s="41">
        <f>SUM(D26:D33)</f>
        <v>0</v>
      </c>
      <c r="E25" s="41">
        <f>SUM(E26:E33)</f>
        <v>0</v>
      </c>
      <c r="F25" s="42"/>
      <c r="G25" s="42"/>
      <c r="H25" s="42"/>
      <c r="I25" s="42"/>
      <c r="J25" s="42"/>
      <c r="K25" s="173"/>
    </row>
    <row r="26" spans="1:11" ht="12.75" hidden="1">
      <c r="A26" s="86" t="s">
        <v>24</v>
      </c>
      <c r="B26" s="31">
        <f>9!B43</f>
        <v>0</v>
      </c>
      <c r="C26" s="23"/>
      <c r="D26" s="23"/>
      <c r="E26" s="23"/>
      <c r="F26" s="25">
        <v>2015</v>
      </c>
      <c r="G26" s="25">
        <v>2015</v>
      </c>
      <c r="H26" s="25" t="s">
        <v>258</v>
      </c>
      <c r="I26" s="25"/>
      <c r="J26" s="25"/>
      <c r="K26" s="152"/>
    </row>
    <row r="27" spans="1:11" ht="29.25" customHeight="1" hidden="1">
      <c r="A27" s="86" t="s">
        <v>25</v>
      </c>
      <c r="B27" s="29">
        <f>'7.1'!B31</f>
        <v>0</v>
      </c>
      <c r="C27" s="23"/>
      <c r="D27" s="23"/>
      <c r="E27" s="23"/>
      <c r="F27" s="25">
        <v>2015</v>
      </c>
      <c r="G27" s="25">
        <v>2015</v>
      </c>
      <c r="H27" s="25" t="s">
        <v>258</v>
      </c>
      <c r="I27" s="25"/>
      <c r="J27" s="25"/>
      <c r="K27" s="152"/>
    </row>
    <row r="28" spans="1:11" ht="29.25" customHeight="1" hidden="1">
      <c r="A28" s="86" t="s">
        <v>26</v>
      </c>
      <c r="B28" s="29">
        <f>'7.1'!B32</f>
        <v>0</v>
      </c>
      <c r="C28" s="23"/>
      <c r="D28" s="23"/>
      <c r="E28" s="23"/>
      <c r="F28" s="25">
        <v>2015</v>
      </c>
      <c r="G28" s="25">
        <v>2015</v>
      </c>
      <c r="H28" s="25" t="s">
        <v>258</v>
      </c>
      <c r="I28" s="25"/>
      <c r="J28" s="25"/>
      <c r="K28" s="152"/>
    </row>
    <row r="29" spans="1:11" ht="29.25" customHeight="1" hidden="1">
      <c r="A29" s="86" t="s">
        <v>27</v>
      </c>
      <c r="B29" s="29">
        <f>'7.1'!B33</f>
        <v>0</v>
      </c>
      <c r="C29" s="23"/>
      <c r="D29" s="23"/>
      <c r="E29" s="23"/>
      <c r="F29" s="25">
        <v>2015</v>
      </c>
      <c r="G29" s="25">
        <v>2015</v>
      </c>
      <c r="H29" s="25"/>
      <c r="I29" s="25"/>
      <c r="J29" s="25"/>
      <c r="K29" s="152"/>
    </row>
    <row r="30" spans="1:11" ht="29.25" customHeight="1" hidden="1">
      <c r="A30" s="86" t="s">
        <v>45</v>
      </c>
      <c r="B30" s="29">
        <f>'7.1'!B35</f>
        <v>0</v>
      </c>
      <c r="C30" s="23"/>
      <c r="D30" s="23"/>
      <c r="E30" s="23"/>
      <c r="F30" s="25">
        <v>2015</v>
      </c>
      <c r="G30" s="25">
        <v>2015</v>
      </c>
      <c r="H30" s="25" t="s">
        <v>258</v>
      </c>
      <c r="I30" s="25"/>
      <c r="J30" s="25"/>
      <c r="K30" s="152"/>
    </row>
    <row r="31" spans="1:11" ht="29.25" customHeight="1" hidden="1">
      <c r="A31" s="86" t="s">
        <v>46</v>
      </c>
      <c r="B31" s="31">
        <f>9!B41</f>
        <v>0</v>
      </c>
      <c r="C31" s="24"/>
      <c r="D31" s="24"/>
      <c r="E31" s="24"/>
      <c r="F31" s="25">
        <v>2015</v>
      </c>
      <c r="G31" s="25">
        <v>2015</v>
      </c>
      <c r="H31" s="25" t="s">
        <v>258</v>
      </c>
      <c r="I31" s="147"/>
      <c r="J31" s="147"/>
      <c r="K31" s="174"/>
    </row>
    <row r="32" spans="1:11" ht="22.5" customHeight="1" hidden="1">
      <c r="A32" s="86" t="s">
        <v>274</v>
      </c>
      <c r="B32" s="31">
        <f>9!B42</f>
        <v>0</v>
      </c>
      <c r="C32" s="23"/>
      <c r="D32" s="23"/>
      <c r="E32" s="23"/>
      <c r="F32" s="25">
        <v>2015</v>
      </c>
      <c r="G32" s="25">
        <v>2015</v>
      </c>
      <c r="H32" s="147" t="s">
        <v>258</v>
      </c>
      <c r="I32" s="25"/>
      <c r="J32" s="25"/>
      <c r="K32" s="152"/>
    </row>
    <row r="33" spans="1:11" ht="21.75" customHeight="1" hidden="1" thickBot="1">
      <c r="A33" s="163" t="s">
        <v>273</v>
      </c>
      <c r="B33" s="202">
        <f>'7.1'!B36</f>
        <v>0</v>
      </c>
      <c r="C33" s="164"/>
      <c r="D33" s="164"/>
      <c r="E33" s="164"/>
      <c r="F33" s="216">
        <v>2015</v>
      </c>
      <c r="G33" s="216">
        <v>2015</v>
      </c>
      <c r="H33" s="216" t="s">
        <v>258</v>
      </c>
      <c r="I33" s="216"/>
      <c r="J33" s="216"/>
      <c r="K33" s="217"/>
    </row>
    <row r="34" spans="1:11" ht="12.75" hidden="1">
      <c r="A34" s="213">
        <v>2</v>
      </c>
      <c r="B34" s="214" t="e">
        <f>9!#REF!</f>
        <v>#REF!</v>
      </c>
      <c r="C34" s="191"/>
      <c r="D34" s="191"/>
      <c r="E34" s="191"/>
      <c r="F34" s="190">
        <v>2015</v>
      </c>
      <c r="G34" s="190">
        <v>2015</v>
      </c>
      <c r="H34" s="190"/>
      <c r="I34" s="190"/>
      <c r="J34" s="190"/>
      <c r="K34" s="215"/>
    </row>
    <row r="35" spans="1:11" ht="12.75">
      <c r="A35" s="76"/>
      <c r="B35" s="77"/>
      <c r="E35" s="57"/>
      <c r="F35" s="57"/>
      <c r="G35" s="57"/>
      <c r="H35" s="57"/>
      <c r="I35" s="57"/>
      <c r="J35" s="57"/>
      <c r="K35" s="57"/>
    </row>
  </sheetData>
  <sheetProtection/>
  <mergeCells count="15">
    <mergeCell ref="J9:J10"/>
    <mergeCell ref="K9:K10"/>
    <mergeCell ref="A6:K6"/>
    <mergeCell ref="A8:A10"/>
    <mergeCell ref="B8:B10"/>
    <mergeCell ref="C8:E8"/>
    <mergeCell ref="F8:G8"/>
    <mergeCell ref="H8:K8"/>
    <mergeCell ref="F9:F10"/>
    <mergeCell ref="G9:G10"/>
    <mergeCell ref="H9:H10"/>
    <mergeCell ref="C9:C10"/>
    <mergeCell ref="D9:D10"/>
    <mergeCell ref="E9:E10"/>
    <mergeCell ref="I9:I10"/>
  </mergeCells>
  <printOptions/>
  <pageMargins left="0.7874015748031497" right="0.1968503937007874" top="0.4330708661417323" bottom="0.3937007874015748" header="0" footer="0"/>
  <pageSetup fitToHeight="6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1">
      <selection activeCell="V9" sqref="V9"/>
    </sheetView>
  </sheetViews>
  <sheetFormatPr defaultColWidth="9.140625" defaultRowHeight="12.75"/>
  <cols>
    <col min="2" max="2" width="45.28125" style="0" customWidth="1"/>
    <col min="9" max="9" width="11.28125" style="0" customWidth="1"/>
    <col min="11" max="11" width="10.7109375" style="0" customWidth="1"/>
    <col min="14" max="14" width="15.00390625" style="0" customWidth="1"/>
    <col min="16" max="16" width="16.8515625" style="0" customWidth="1"/>
    <col min="19" max="19" width="17.8515625" style="0" customWidth="1"/>
  </cols>
  <sheetData>
    <row r="2" spans="1:19" ht="36.75" customHeight="1">
      <c r="A2" s="508" t="s">
        <v>442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</row>
    <row r="3" spans="1:19" ht="15.75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</row>
    <row r="4" spans="1:19" ht="12.75">
      <c r="A4" s="510"/>
      <c r="B4" s="511"/>
      <c r="C4" s="510"/>
      <c r="D4" s="510"/>
      <c r="E4" s="510"/>
      <c r="F4" s="511"/>
      <c r="G4" s="511"/>
      <c r="H4" s="511"/>
      <c r="I4" s="510"/>
      <c r="J4" s="510"/>
      <c r="K4" s="511"/>
      <c r="L4" s="510"/>
      <c r="M4" s="510"/>
      <c r="N4" s="510"/>
      <c r="O4" s="510"/>
      <c r="P4" s="510"/>
      <c r="Q4" s="510"/>
      <c r="R4" s="510"/>
      <c r="S4" s="510"/>
    </row>
    <row r="5" spans="1:19" ht="12.75">
      <c r="A5" s="512" t="s">
        <v>276</v>
      </c>
      <c r="B5" s="513" t="s">
        <v>326</v>
      </c>
      <c r="C5" s="512" t="s">
        <v>327</v>
      </c>
      <c r="D5" s="512"/>
      <c r="E5" s="512"/>
      <c r="F5" s="514" t="s">
        <v>328</v>
      </c>
      <c r="G5" s="515"/>
      <c r="H5" s="516"/>
      <c r="I5" s="512" t="s">
        <v>329</v>
      </c>
      <c r="J5" s="512"/>
      <c r="K5" s="512"/>
      <c r="L5" s="517" t="s">
        <v>330</v>
      </c>
      <c r="M5" s="518"/>
      <c r="N5" s="513" t="s">
        <v>331</v>
      </c>
      <c r="O5" s="519" t="s">
        <v>332</v>
      </c>
      <c r="P5" s="513" t="s">
        <v>333</v>
      </c>
      <c r="Q5" s="513" t="s">
        <v>334</v>
      </c>
      <c r="R5" s="513" t="s">
        <v>335</v>
      </c>
      <c r="S5" s="519" t="s">
        <v>336</v>
      </c>
    </row>
    <row r="6" spans="1:19" ht="165.75">
      <c r="A6" s="512"/>
      <c r="B6" s="513"/>
      <c r="C6" s="520" t="s">
        <v>337</v>
      </c>
      <c r="D6" s="520" t="s">
        <v>338</v>
      </c>
      <c r="E6" s="520" t="s">
        <v>18</v>
      </c>
      <c r="F6" s="521" t="s">
        <v>337</v>
      </c>
      <c r="G6" s="521" t="s">
        <v>339</v>
      </c>
      <c r="H6" s="521" t="s">
        <v>18</v>
      </c>
      <c r="I6" s="520" t="s">
        <v>337</v>
      </c>
      <c r="J6" s="521" t="s">
        <v>340</v>
      </c>
      <c r="K6" s="521" t="s">
        <v>18</v>
      </c>
      <c r="L6" s="522" t="s">
        <v>341</v>
      </c>
      <c r="M6" s="522" t="s">
        <v>342</v>
      </c>
      <c r="N6" s="513"/>
      <c r="O6" s="523"/>
      <c r="P6" s="513"/>
      <c r="Q6" s="513"/>
      <c r="R6" s="513"/>
      <c r="S6" s="523"/>
    </row>
    <row r="7" spans="1:19" ht="12.75">
      <c r="A7" s="520">
        <v>1</v>
      </c>
      <c r="B7" s="521">
        <v>2</v>
      </c>
      <c r="C7" s="520">
        <v>3</v>
      </c>
      <c r="D7" s="520"/>
      <c r="E7" s="520">
        <v>4</v>
      </c>
      <c r="F7" s="521">
        <v>5</v>
      </c>
      <c r="G7" s="521">
        <v>6</v>
      </c>
      <c r="H7" s="521">
        <v>7</v>
      </c>
      <c r="I7" s="520">
        <v>8</v>
      </c>
      <c r="J7" s="520">
        <v>9</v>
      </c>
      <c r="K7" s="521">
        <v>10</v>
      </c>
      <c r="L7" s="520" t="s">
        <v>343</v>
      </c>
      <c r="M7" s="520" t="s">
        <v>344</v>
      </c>
      <c r="N7" s="520">
        <v>13</v>
      </c>
      <c r="O7" s="520">
        <v>14</v>
      </c>
      <c r="P7" s="520">
        <v>15</v>
      </c>
      <c r="Q7" s="520">
        <v>16</v>
      </c>
      <c r="R7" s="520">
        <v>17</v>
      </c>
      <c r="S7" s="524">
        <v>18</v>
      </c>
    </row>
    <row r="8" spans="1:19" ht="25.5">
      <c r="A8" s="25">
        <v>1</v>
      </c>
      <c r="B8" s="323" t="s">
        <v>345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6"/>
    </row>
    <row r="9" spans="1:19" ht="12.75">
      <c r="A9" s="527" t="s">
        <v>346</v>
      </c>
      <c r="B9" s="31" t="s">
        <v>347</v>
      </c>
      <c r="C9" s="528">
        <v>350</v>
      </c>
      <c r="D9" s="528" t="s">
        <v>348</v>
      </c>
      <c r="E9" s="529">
        <v>579</v>
      </c>
      <c r="F9" s="25">
        <v>682.94</v>
      </c>
      <c r="G9" s="25"/>
      <c r="H9" s="25">
        <v>569.8</v>
      </c>
      <c r="I9" s="530">
        <f>C9*F9</f>
        <v>239029.00000000003</v>
      </c>
      <c r="J9" s="25"/>
      <c r="K9" s="531">
        <v>329912.2</v>
      </c>
      <c r="L9" s="532">
        <f>K9-I9</f>
        <v>90883.19999999998</v>
      </c>
      <c r="M9" s="532"/>
      <c r="N9" s="533" t="s">
        <v>349</v>
      </c>
      <c r="O9" s="533" t="s">
        <v>350</v>
      </c>
      <c r="P9" s="533" t="s">
        <v>351</v>
      </c>
      <c r="Q9" s="533" t="s">
        <v>287</v>
      </c>
      <c r="R9" s="533" t="s">
        <v>287</v>
      </c>
      <c r="S9" s="533" t="s">
        <v>352</v>
      </c>
    </row>
    <row r="10" spans="1:19" ht="12.75">
      <c r="A10" s="527" t="s">
        <v>353</v>
      </c>
      <c r="B10" s="31" t="s">
        <v>354</v>
      </c>
      <c r="C10" s="25"/>
      <c r="D10" s="25" t="s">
        <v>348</v>
      </c>
      <c r="E10" s="529">
        <v>308</v>
      </c>
      <c r="F10" s="25"/>
      <c r="G10" s="25"/>
      <c r="H10" s="25">
        <v>188.77</v>
      </c>
      <c r="I10" s="530"/>
      <c r="J10" s="25"/>
      <c r="K10" s="531">
        <v>58141.52</v>
      </c>
      <c r="L10" s="532">
        <f aca="true" t="shared" si="0" ref="L10:L27">K10-I10</f>
        <v>58141.52</v>
      </c>
      <c r="M10" s="525"/>
      <c r="N10" s="534"/>
      <c r="O10" s="534"/>
      <c r="P10" s="534"/>
      <c r="Q10" s="534"/>
      <c r="R10" s="534"/>
      <c r="S10" s="534"/>
    </row>
    <row r="11" spans="1:19" ht="12.75">
      <c r="A11" s="527" t="s">
        <v>355</v>
      </c>
      <c r="B11" s="31" t="s">
        <v>356</v>
      </c>
      <c r="C11" s="25">
        <v>2</v>
      </c>
      <c r="D11" s="25" t="s">
        <v>357</v>
      </c>
      <c r="E11" s="529">
        <v>4</v>
      </c>
      <c r="F11" s="25">
        <v>1988.52</v>
      </c>
      <c r="G11" s="25"/>
      <c r="H11" s="25">
        <v>1943.37</v>
      </c>
      <c r="I11" s="530">
        <f aca="true" t="shared" si="1" ref="I11:I23">C11*F11</f>
        <v>3977.04</v>
      </c>
      <c r="J11" s="25"/>
      <c r="K11" s="531">
        <v>7773.47</v>
      </c>
      <c r="L11" s="532">
        <f t="shared" si="0"/>
        <v>3796.4300000000003</v>
      </c>
      <c r="M11" s="525"/>
      <c r="N11" s="533" t="s">
        <v>349</v>
      </c>
      <c r="O11" s="533" t="s">
        <v>350</v>
      </c>
      <c r="P11" s="533" t="s">
        <v>351</v>
      </c>
      <c r="Q11" s="533" t="s">
        <v>287</v>
      </c>
      <c r="R11" s="533" t="s">
        <v>287</v>
      </c>
      <c r="S11" s="533" t="s">
        <v>358</v>
      </c>
    </row>
    <row r="12" spans="1:19" ht="12.75">
      <c r="A12" s="527" t="s">
        <v>359</v>
      </c>
      <c r="B12" s="31" t="s">
        <v>360</v>
      </c>
      <c r="C12" s="25"/>
      <c r="D12" s="25" t="s">
        <v>357</v>
      </c>
      <c r="E12" s="529">
        <v>2</v>
      </c>
      <c r="F12" s="25"/>
      <c r="G12" s="25"/>
      <c r="H12" s="25">
        <v>3406.28</v>
      </c>
      <c r="I12" s="530"/>
      <c r="J12" s="25"/>
      <c r="K12" s="531">
        <v>6812.57</v>
      </c>
      <c r="L12" s="532">
        <f t="shared" si="0"/>
        <v>6812.57</v>
      </c>
      <c r="M12" s="525"/>
      <c r="N12" s="534"/>
      <c r="O12" s="534"/>
      <c r="P12" s="534"/>
      <c r="Q12" s="534"/>
      <c r="R12" s="534"/>
      <c r="S12" s="534"/>
    </row>
    <row r="13" spans="1:19" ht="12.75">
      <c r="A13" s="527" t="s">
        <v>361</v>
      </c>
      <c r="B13" s="31" t="s">
        <v>362</v>
      </c>
      <c r="C13" s="25">
        <v>1</v>
      </c>
      <c r="D13" s="25" t="s">
        <v>363</v>
      </c>
      <c r="E13" s="529">
        <v>1</v>
      </c>
      <c r="F13" s="25">
        <v>30.05</v>
      </c>
      <c r="G13" s="25"/>
      <c r="H13" s="25">
        <v>32.04</v>
      </c>
      <c r="I13" s="530">
        <f t="shared" si="1"/>
        <v>30.05</v>
      </c>
      <c r="J13" s="25"/>
      <c r="K13" s="531">
        <v>32.03</v>
      </c>
      <c r="L13" s="532">
        <f t="shared" si="0"/>
        <v>1.9800000000000004</v>
      </c>
      <c r="M13" s="525"/>
      <c r="N13" s="25" t="s">
        <v>364</v>
      </c>
      <c r="O13" s="25" t="s">
        <v>350</v>
      </c>
      <c r="P13" s="25" t="s">
        <v>365</v>
      </c>
      <c r="Q13" s="25" t="s">
        <v>365</v>
      </c>
      <c r="R13" s="25" t="s">
        <v>365</v>
      </c>
      <c r="S13" s="25" t="s">
        <v>366</v>
      </c>
    </row>
    <row r="14" spans="1:19" ht="25.5">
      <c r="A14" s="527" t="s">
        <v>367</v>
      </c>
      <c r="B14" s="31" t="s">
        <v>368</v>
      </c>
      <c r="C14" s="25">
        <v>1.2</v>
      </c>
      <c r="D14" s="25" t="s">
        <v>369</v>
      </c>
      <c r="E14" s="529">
        <v>2</v>
      </c>
      <c r="F14" s="25">
        <v>224.78</v>
      </c>
      <c r="G14" s="25"/>
      <c r="H14" s="25">
        <v>197.89</v>
      </c>
      <c r="I14" s="530">
        <f t="shared" si="1"/>
        <v>269.736</v>
      </c>
      <c r="J14" s="25"/>
      <c r="K14" s="531">
        <f aca="true" t="shared" si="2" ref="K14:K26">E14*H14</f>
        <v>395.78</v>
      </c>
      <c r="L14" s="532">
        <f t="shared" si="0"/>
        <v>126.04399999999998</v>
      </c>
      <c r="M14" s="525"/>
      <c r="N14" s="25" t="s">
        <v>364</v>
      </c>
      <c r="O14" s="25" t="s">
        <v>350</v>
      </c>
      <c r="P14" s="25" t="s">
        <v>365</v>
      </c>
      <c r="Q14" s="25" t="s">
        <v>365</v>
      </c>
      <c r="R14" s="25" t="s">
        <v>365</v>
      </c>
      <c r="S14" s="25" t="s">
        <v>370</v>
      </c>
    </row>
    <row r="15" spans="1:19" ht="25.5">
      <c r="A15" s="527" t="s">
        <v>371</v>
      </c>
      <c r="B15" s="31" t="s">
        <v>372</v>
      </c>
      <c r="C15" s="25">
        <v>23.42</v>
      </c>
      <c r="D15" s="25" t="s">
        <v>373</v>
      </c>
      <c r="E15" s="529">
        <v>28</v>
      </c>
      <c r="F15" s="25">
        <v>187.53</v>
      </c>
      <c r="G15" s="25"/>
      <c r="H15" s="25">
        <v>185.48</v>
      </c>
      <c r="I15" s="530">
        <f t="shared" si="1"/>
        <v>4391.9526000000005</v>
      </c>
      <c r="J15" s="25"/>
      <c r="K15" s="531">
        <v>5193.3</v>
      </c>
      <c r="L15" s="532">
        <f t="shared" si="0"/>
        <v>801.3473999999997</v>
      </c>
      <c r="M15" s="525"/>
      <c r="N15" s="25" t="s">
        <v>349</v>
      </c>
      <c r="O15" s="25" t="s">
        <v>350</v>
      </c>
      <c r="P15" s="25" t="s">
        <v>351</v>
      </c>
      <c r="Q15" s="25" t="s">
        <v>287</v>
      </c>
      <c r="R15" s="25" t="s">
        <v>287</v>
      </c>
      <c r="S15" s="25" t="s">
        <v>374</v>
      </c>
    </row>
    <row r="16" spans="1:19" ht="18" customHeight="1">
      <c r="A16" s="527" t="s">
        <v>375</v>
      </c>
      <c r="B16" s="31" t="s">
        <v>376</v>
      </c>
      <c r="C16" s="25">
        <v>0.25</v>
      </c>
      <c r="D16" s="25" t="s">
        <v>377</v>
      </c>
      <c r="E16" s="535">
        <v>0.75</v>
      </c>
      <c r="F16" s="25">
        <v>159.8</v>
      </c>
      <c r="G16" s="25"/>
      <c r="H16" s="25">
        <v>150.18</v>
      </c>
      <c r="I16" s="530">
        <f t="shared" si="1"/>
        <v>39.95</v>
      </c>
      <c r="J16" s="25"/>
      <c r="K16" s="531">
        <f t="shared" si="2"/>
        <v>112.635</v>
      </c>
      <c r="L16" s="532">
        <f t="shared" si="0"/>
        <v>72.685</v>
      </c>
      <c r="M16" s="525"/>
      <c r="N16" s="25" t="s">
        <v>364</v>
      </c>
      <c r="O16" s="25" t="s">
        <v>350</v>
      </c>
      <c r="P16" s="25" t="s">
        <v>365</v>
      </c>
      <c r="Q16" s="25" t="s">
        <v>365</v>
      </c>
      <c r="R16" s="25" t="s">
        <v>365</v>
      </c>
      <c r="S16" s="25" t="s">
        <v>378</v>
      </c>
    </row>
    <row r="17" spans="1:19" ht="12.75">
      <c r="A17" s="527" t="s">
        <v>379</v>
      </c>
      <c r="B17" s="31" t="s">
        <v>380</v>
      </c>
      <c r="C17" s="25">
        <v>0.958</v>
      </c>
      <c r="D17" s="25" t="s">
        <v>381</v>
      </c>
      <c r="E17" s="23">
        <v>1.596</v>
      </c>
      <c r="F17" s="536">
        <v>9488.1</v>
      </c>
      <c r="G17" s="25"/>
      <c r="H17" s="25">
        <v>8830.91</v>
      </c>
      <c r="I17" s="530">
        <f t="shared" si="1"/>
        <v>9089.5998</v>
      </c>
      <c r="J17" s="25"/>
      <c r="K17" s="531">
        <v>14094.15</v>
      </c>
      <c r="L17" s="532">
        <f t="shared" si="0"/>
        <v>5004.5502</v>
      </c>
      <c r="M17" s="525"/>
      <c r="N17" s="533" t="s">
        <v>349</v>
      </c>
      <c r="O17" s="533" t="s">
        <v>350</v>
      </c>
      <c r="P17" s="533" t="s">
        <v>351</v>
      </c>
      <c r="Q17" s="533" t="s">
        <v>287</v>
      </c>
      <c r="R17" s="533" t="s">
        <v>287</v>
      </c>
      <c r="S17" s="533" t="s">
        <v>382</v>
      </c>
    </row>
    <row r="18" spans="1:19" ht="12.75">
      <c r="A18" s="527" t="s">
        <v>383</v>
      </c>
      <c r="B18" s="31" t="s">
        <v>384</v>
      </c>
      <c r="C18" s="25"/>
      <c r="D18" s="25" t="s">
        <v>381</v>
      </c>
      <c r="E18" s="23">
        <v>0.828</v>
      </c>
      <c r="F18" s="25"/>
      <c r="G18" s="25"/>
      <c r="H18" s="25">
        <v>9936.57</v>
      </c>
      <c r="I18" s="530"/>
      <c r="J18" s="25"/>
      <c r="K18" s="531">
        <f t="shared" si="2"/>
        <v>8227.479959999999</v>
      </c>
      <c r="L18" s="532">
        <f t="shared" si="0"/>
        <v>8227.479959999999</v>
      </c>
      <c r="M18" s="525"/>
      <c r="N18" s="534"/>
      <c r="O18" s="534"/>
      <c r="P18" s="534"/>
      <c r="Q18" s="534"/>
      <c r="R18" s="534"/>
      <c r="S18" s="534"/>
    </row>
    <row r="19" spans="1:19" ht="28.5" customHeight="1">
      <c r="A19" s="527" t="s">
        <v>385</v>
      </c>
      <c r="B19" s="31" t="s">
        <v>386</v>
      </c>
      <c r="C19" s="25" t="s">
        <v>387</v>
      </c>
      <c r="D19" s="25" t="s">
        <v>373</v>
      </c>
      <c r="E19" s="23">
        <v>0.208</v>
      </c>
      <c r="F19" s="25">
        <v>248.98</v>
      </c>
      <c r="G19" s="25"/>
      <c r="H19" s="535">
        <v>36341.06</v>
      </c>
      <c r="I19" s="530">
        <f>51*F19</f>
        <v>12697.98</v>
      </c>
      <c r="J19" s="25"/>
      <c r="K19" s="531">
        <v>7558.93</v>
      </c>
      <c r="L19" s="532">
        <f t="shared" si="0"/>
        <v>-5139.049999999999</v>
      </c>
      <c r="M19" s="525"/>
      <c r="N19" s="533" t="s">
        <v>364</v>
      </c>
      <c r="O19" s="25" t="s">
        <v>350</v>
      </c>
      <c r="P19" s="25" t="s">
        <v>365</v>
      </c>
      <c r="Q19" s="25" t="s">
        <v>365</v>
      </c>
      <c r="R19" s="25" t="s">
        <v>365</v>
      </c>
      <c r="S19" s="25" t="s">
        <v>388</v>
      </c>
    </row>
    <row r="20" spans="1:19" ht="25.5">
      <c r="A20" s="527" t="s">
        <v>389</v>
      </c>
      <c r="B20" s="31" t="s">
        <v>390</v>
      </c>
      <c r="C20" s="25"/>
      <c r="D20" s="25"/>
      <c r="E20" s="23">
        <v>0.551</v>
      </c>
      <c r="F20" s="25"/>
      <c r="G20" s="25"/>
      <c r="H20" s="25">
        <v>25717.64</v>
      </c>
      <c r="I20" s="530"/>
      <c r="J20" s="25"/>
      <c r="K20" s="531">
        <f t="shared" si="2"/>
        <v>14170.41964</v>
      </c>
      <c r="L20" s="532">
        <f t="shared" si="0"/>
        <v>14170.41964</v>
      </c>
      <c r="M20" s="525"/>
      <c r="N20" s="534"/>
      <c r="O20" s="25" t="s">
        <v>350</v>
      </c>
      <c r="P20" s="25" t="s">
        <v>365</v>
      </c>
      <c r="Q20" s="25" t="s">
        <v>365</v>
      </c>
      <c r="R20" s="25" t="s">
        <v>365</v>
      </c>
      <c r="S20" s="25" t="s">
        <v>391</v>
      </c>
    </row>
    <row r="21" spans="1:19" ht="12.75">
      <c r="A21" s="527" t="s">
        <v>392</v>
      </c>
      <c r="B21" s="31" t="s">
        <v>393</v>
      </c>
      <c r="C21" s="25"/>
      <c r="D21" s="25"/>
      <c r="E21" s="23">
        <v>0.187</v>
      </c>
      <c r="F21" s="25"/>
      <c r="G21" s="25"/>
      <c r="H21" s="25">
        <v>36303.21</v>
      </c>
      <c r="I21" s="530"/>
      <c r="J21" s="25"/>
      <c r="K21" s="531">
        <f t="shared" si="2"/>
        <v>6788.70027</v>
      </c>
      <c r="L21" s="532">
        <f t="shared" si="0"/>
        <v>6788.70027</v>
      </c>
      <c r="M21" s="525"/>
      <c r="N21" s="533" t="s">
        <v>364</v>
      </c>
      <c r="O21" s="533" t="s">
        <v>350</v>
      </c>
      <c r="P21" s="533" t="s">
        <v>287</v>
      </c>
      <c r="Q21" s="533" t="s">
        <v>287</v>
      </c>
      <c r="R21" s="533" t="s">
        <v>287</v>
      </c>
      <c r="S21" s="533" t="s">
        <v>394</v>
      </c>
    </row>
    <row r="22" spans="1:19" ht="12.75">
      <c r="A22" s="527" t="s">
        <v>395</v>
      </c>
      <c r="B22" s="31" t="s">
        <v>396</v>
      </c>
      <c r="C22" s="25"/>
      <c r="D22" s="25"/>
      <c r="E22" s="23">
        <v>0.294</v>
      </c>
      <c r="F22" s="25"/>
      <c r="G22" s="25"/>
      <c r="H22" s="25">
        <v>36544.69</v>
      </c>
      <c r="I22" s="530"/>
      <c r="J22" s="25"/>
      <c r="K22" s="531">
        <f t="shared" si="2"/>
        <v>10744.138860000001</v>
      </c>
      <c r="L22" s="532">
        <f t="shared" si="0"/>
        <v>10744.138860000001</v>
      </c>
      <c r="M22" s="525"/>
      <c r="N22" s="534"/>
      <c r="O22" s="534"/>
      <c r="P22" s="534"/>
      <c r="Q22" s="534"/>
      <c r="R22" s="534"/>
      <c r="S22" s="534"/>
    </row>
    <row r="23" spans="1:19" ht="12.75">
      <c r="A23" s="527" t="s">
        <v>397</v>
      </c>
      <c r="B23" s="31" t="s">
        <v>398</v>
      </c>
      <c r="C23" s="25">
        <v>0.4</v>
      </c>
      <c r="D23" s="25"/>
      <c r="E23" s="529">
        <v>0.8</v>
      </c>
      <c r="F23" s="25">
        <v>55.9</v>
      </c>
      <c r="G23" s="25"/>
      <c r="H23" s="25">
        <v>52.53</v>
      </c>
      <c r="I23" s="530">
        <f t="shared" si="1"/>
        <v>22.36</v>
      </c>
      <c r="J23" s="25"/>
      <c r="K23" s="531">
        <v>42.03</v>
      </c>
      <c r="L23" s="532">
        <f t="shared" si="0"/>
        <v>19.67</v>
      </c>
      <c r="M23" s="525"/>
      <c r="N23" s="25" t="s">
        <v>364</v>
      </c>
      <c r="O23" s="25" t="s">
        <v>350</v>
      </c>
      <c r="P23" s="25" t="s">
        <v>287</v>
      </c>
      <c r="Q23" s="25" t="s">
        <v>287</v>
      </c>
      <c r="R23" s="25" t="s">
        <v>287</v>
      </c>
      <c r="S23" s="25" t="s">
        <v>399</v>
      </c>
    </row>
    <row r="24" spans="1:19" ht="12.75">
      <c r="A24" s="527" t="s">
        <v>400</v>
      </c>
      <c r="B24" s="31" t="s">
        <v>401</v>
      </c>
      <c r="C24" s="25"/>
      <c r="D24" s="25"/>
      <c r="E24" s="529">
        <v>6</v>
      </c>
      <c r="F24" s="25"/>
      <c r="G24" s="25"/>
      <c r="H24" s="25">
        <v>18.65</v>
      </c>
      <c r="I24" s="530"/>
      <c r="J24" s="25"/>
      <c r="K24" s="531">
        <v>111.86</v>
      </c>
      <c r="L24" s="532">
        <f t="shared" si="0"/>
        <v>111.86</v>
      </c>
      <c r="M24" s="525"/>
      <c r="N24" s="25" t="s">
        <v>364</v>
      </c>
      <c r="O24" s="25" t="s">
        <v>350</v>
      </c>
      <c r="P24" s="25" t="s">
        <v>365</v>
      </c>
      <c r="Q24" s="25" t="s">
        <v>365</v>
      </c>
      <c r="R24" s="25" t="s">
        <v>365</v>
      </c>
      <c r="S24" s="25" t="s">
        <v>402</v>
      </c>
    </row>
    <row r="25" spans="1:19" ht="38.25">
      <c r="A25" s="527" t="s">
        <v>403</v>
      </c>
      <c r="B25" s="31" t="s">
        <v>404</v>
      </c>
      <c r="C25" s="25"/>
      <c r="D25" s="25"/>
      <c r="E25" s="529">
        <v>6</v>
      </c>
      <c r="F25" s="25"/>
      <c r="G25" s="25"/>
      <c r="H25" s="535">
        <v>610</v>
      </c>
      <c r="I25" s="530"/>
      <c r="J25" s="25"/>
      <c r="K25" s="531">
        <f t="shared" si="2"/>
        <v>3660</v>
      </c>
      <c r="L25" s="532">
        <f t="shared" si="0"/>
        <v>3660</v>
      </c>
      <c r="M25" s="525"/>
      <c r="N25" s="25" t="s">
        <v>364</v>
      </c>
      <c r="O25" s="537" t="s">
        <v>350</v>
      </c>
      <c r="P25" s="25" t="s">
        <v>365</v>
      </c>
      <c r="Q25" s="25" t="s">
        <v>365</v>
      </c>
      <c r="R25" s="25" t="s">
        <v>365</v>
      </c>
      <c r="S25" s="25" t="s">
        <v>405</v>
      </c>
    </row>
    <row r="26" spans="1:19" ht="16.5" customHeight="1">
      <c r="A26" s="527" t="s">
        <v>406</v>
      </c>
      <c r="B26" s="31" t="s">
        <v>407</v>
      </c>
      <c r="C26" s="25"/>
      <c r="D26" s="25"/>
      <c r="E26" s="529">
        <v>4</v>
      </c>
      <c r="F26" s="25"/>
      <c r="G26" s="25"/>
      <c r="H26" s="25">
        <v>1.27</v>
      </c>
      <c r="I26" s="530"/>
      <c r="J26" s="25"/>
      <c r="K26" s="531">
        <f t="shared" si="2"/>
        <v>5.08</v>
      </c>
      <c r="L26" s="532">
        <f t="shared" si="0"/>
        <v>5.08</v>
      </c>
      <c r="M26" s="525"/>
      <c r="N26" s="25" t="s">
        <v>364</v>
      </c>
      <c r="O26" s="25" t="s">
        <v>350</v>
      </c>
      <c r="P26" s="25" t="s">
        <v>365</v>
      </c>
      <c r="Q26" s="25" t="s">
        <v>365</v>
      </c>
      <c r="R26" s="25" t="s">
        <v>365</v>
      </c>
      <c r="S26" s="25" t="s">
        <v>408</v>
      </c>
    </row>
    <row r="27" spans="1:19" ht="12.75">
      <c r="A27" s="527" t="s">
        <v>409</v>
      </c>
      <c r="B27" s="31" t="s">
        <v>410</v>
      </c>
      <c r="C27" s="25"/>
      <c r="D27" s="25"/>
      <c r="E27" s="529">
        <v>2</v>
      </c>
      <c r="F27" s="25"/>
      <c r="G27" s="25"/>
      <c r="H27" s="25">
        <v>1.27</v>
      </c>
      <c r="I27" s="530"/>
      <c r="J27" s="25"/>
      <c r="K27" s="531">
        <f>E27*H27</f>
        <v>2.54</v>
      </c>
      <c r="L27" s="532">
        <f t="shared" si="0"/>
        <v>2.54</v>
      </c>
      <c r="M27" s="525"/>
      <c r="N27" s="25" t="s">
        <v>364</v>
      </c>
      <c r="O27" s="25" t="s">
        <v>350</v>
      </c>
      <c r="P27" s="25" t="s">
        <v>365</v>
      </c>
      <c r="Q27" s="25" t="s">
        <v>365</v>
      </c>
      <c r="R27" s="25" t="s">
        <v>365</v>
      </c>
      <c r="S27" s="25" t="s">
        <v>408</v>
      </c>
    </row>
    <row r="28" spans="1:19" ht="12.75">
      <c r="A28" s="525"/>
      <c r="B28" s="25" t="s">
        <v>411</v>
      </c>
      <c r="C28" s="525"/>
      <c r="D28" s="525"/>
      <c r="E28" s="538"/>
      <c r="F28" s="525"/>
      <c r="G28" s="525"/>
      <c r="H28" s="525"/>
      <c r="I28" s="539">
        <f>SUM(I9:I27)</f>
        <v>269547.6684</v>
      </c>
      <c r="J28" s="525"/>
      <c r="K28" s="532">
        <f>SUM(K9:K27)</f>
        <v>473778.8337300001</v>
      </c>
      <c r="L28" s="525"/>
      <c r="M28" s="525"/>
      <c r="N28" s="525"/>
      <c r="O28" s="526"/>
      <c r="P28" s="525"/>
      <c r="Q28" s="525"/>
      <c r="R28" s="525"/>
      <c r="S28" s="526"/>
    </row>
    <row r="29" spans="1:19" ht="12.75">
      <c r="A29" s="540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</row>
  </sheetData>
  <sheetProtection/>
  <mergeCells count="38">
    <mergeCell ref="S21:S22"/>
    <mergeCell ref="N19:N20"/>
    <mergeCell ref="N21:N22"/>
    <mergeCell ref="O21:O22"/>
    <mergeCell ref="P21:P22"/>
    <mergeCell ref="Q21:Q22"/>
    <mergeCell ref="R21:R22"/>
    <mergeCell ref="N17:N18"/>
    <mergeCell ref="O17:O18"/>
    <mergeCell ref="P17:P18"/>
    <mergeCell ref="Q17:Q18"/>
    <mergeCell ref="R17:R18"/>
    <mergeCell ref="S17:S18"/>
    <mergeCell ref="N11:N12"/>
    <mergeCell ref="O11:O12"/>
    <mergeCell ref="P11:P12"/>
    <mergeCell ref="Q11:Q12"/>
    <mergeCell ref="R11:R12"/>
    <mergeCell ref="S11:S12"/>
    <mergeCell ref="Q5:Q6"/>
    <mergeCell ref="R5:R6"/>
    <mergeCell ref="S5:S6"/>
    <mergeCell ref="N9:N10"/>
    <mergeCell ref="O9:O10"/>
    <mergeCell ref="P9:P10"/>
    <mergeCell ref="Q9:Q10"/>
    <mergeCell ref="R9:R10"/>
    <mergeCell ref="S9:S10"/>
    <mergeCell ref="A2:S2"/>
    <mergeCell ref="A5:A6"/>
    <mergeCell ref="B5:B6"/>
    <mergeCell ref="C5:E5"/>
    <mergeCell ref="F5:H5"/>
    <mergeCell ref="I5:K5"/>
    <mergeCell ref="L5:M5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Павлова</cp:lastModifiedBy>
  <cp:lastPrinted>2016-08-03T05:59:23Z</cp:lastPrinted>
  <dcterms:created xsi:type="dcterms:W3CDTF">1996-10-08T23:32:33Z</dcterms:created>
  <dcterms:modified xsi:type="dcterms:W3CDTF">2016-11-11T07:28:42Z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